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6\Q4 2016\Quarterly data share\"/>
    </mc:Choice>
  </mc:AlternateContent>
  <bookViews>
    <workbookView xWindow="0" yWindow="0" windowWidth="28800" windowHeight="12135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97" l="1"/>
  <c r="K12" i="97"/>
  <c r="K14" i="97"/>
  <c r="K16" i="97"/>
  <c r="K18" i="97"/>
  <c r="K20" i="97"/>
  <c r="K22" i="97"/>
  <c r="K24" i="97"/>
  <c r="K26" i="97"/>
  <c r="K28" i="97"/>
  <c r="K30" i="97"/>
  <c r="K32" i="97"/>
  <c r="K34" i="97"/>
  <c r="K36" i="97"/>
  <c r="K10" i="109" l="1"/>
  <c r="K11" i="109"/>
  <c r="K12" i="109"/>
  <c r="K13" i="109"/>
  <c r="K14" i="109"/>
  <c r="K15" i="109"/>
  <c r="K16" i="109"/>
  <c r="K17" i="109"/>
  <c r="K18" i="109"/>
  <c r="K19" i="109"/>
  <c r="K20" i="109"/>
  <c r="K21" i="109"/>
  <c r="K22" i="109"/>
  <c r="K23" i="109"/>
  <c r="K24" i="109"/>
  <c r="K25" i="109"/>
  <c r="K26" i="109"/>
  <c r="K27" i="109"/>
  <c r="K28" i="109"/>
  <c r="K29" i="109"/>
  <c r="K30" i="109"/>
  <c r="K31" i="109"/>
  <c r="K32" i="109"/>
  <c r="K33" i="109"/>
  <c r="K34" i="109"/>
  <c r="K35" i="109"/>
  <c r="K36" i="109"/>
  <c r="K10" i="105"/>
  <c r="K11" i="105"/>
  <c r="K12" i="105"/>
  <c r="K13" i="105"/>
  <c r="K14" i="105"/>
  <c r="K15" i="105"/>
  <c r="K16" i="105"/>
  <c r="K17" i="105"/>
  <c r="K18" i="105"/>
  <c r="K19" i="105"/>
  <c r="K20" i="105"/>
  <c r="K21" i="105"/>
  <c r="K22" i="105"/>
  <c r="K23" i="105"/>
  <c r="K24" i="105"/>
  <c r="K25" i="105"/>
  <c r="K26" i="105"/>
  <c r="K27" i="105"/>
  <c r="K28" i="105"/>
  <c r="K29" i="105"/>
  <c r="K30" i="105"/>
  <c r="K31" i="105"/>
  <c r="K32" i="105"/>
  <c r="K33" i="105"/>
  <c r="K34" i="105"/>
  <c r="K35" i="105"/>
  <c r="K36" i="105"/>
  <c r="F10" i="102"/>
  <c r="F12" i="102"/>
  <c r="F14" i="102"/>
  <c r="F16" i="102"/>
  <c r="F18" i="102"/>
  <c r="F20" i="102"/>
  <c r="F22" i="102"/>
  <c r="F24" i="102"/>
  <c r="F26" i="102"/>
  <c r="F28" i="102"/>
  <c r="F30" i="102"/>
  <c r="F32" i="102"/>
  <c r="F34" i="102"/>
  <c r="F36" i="102"/>
  <c r="K10" i="101"/>
  <c r="K11" i="101"/>
  <c r="K12" i="101"/>
  <c r="K13" i="101"/>
  <c r="K14" i="101"/>
  <c r="K15" i="101"/>
  <c r="K16" i="101"/>
  <c r="K17" i="101"/>
  <c r="K18" i="101"/>
  <c r="K19" i="101"/>
  <c r="K20" i="101"/>
  <c r="K21" i="101"/>
  <c r="K22" i="101"/>
  <c r="K23" i="101"/>
  <c r="K24" i="101"/>
  <c r="K25" i="101"/>
  <c r="K26" i="101"/>
  <c r="K27" i="101"/>
  <c r="K28" i="101"/>
  <c r="K29" i="101"/>
  <c r="K30" i="101"/>
  <c r="K31" i="101"/>
  <c r="K32" i="101"/>
  <c r="K33" i="101"/>
  <c r="K34" i="101"/>
  <c r="K35" i="101"/>
  <c r="K36" i="101"/>
  <c r="K10" i="90"/>
  <c r="K11" i="90"/>
  <c r="K12" i="90"/>
  <c r="K13" i="90"/>
  <c r="K14" i="90"/>
  <c r="K15" i="90"/>
  <c r="K16" i="90"/>
  <c r="K17" i="90"/>
  <c r="K18" i="90"/>
  <c r="K19" i="90"/>
  <c r="K20" i="90"/>
  <c r="K21" i="90"/>
  <c r="K22" i="90"/>
  <c r="K23" i="90"/>
  <c r="K24" i="90"/>
  <c r="K25" i="90"/>
  <c r="K26" i="90"/>
  <c r="K27" i="90"/>
  <c r="K28" i="90"/>
  <c r="K29" i="90"/>
  <c r="K30" i="90"/>
  <c r="K31" i="90"/>
  <c r="K32" i="90"/>
  <c r="K33" i="90"/>
  <c r="K34" i="90"/>
  <c r="K35" i="90"/>
  <c r="K36" i="90"/>
  <c r="K37" i="90"/>
  <c r="K10" i="86"/>
  <c r="K11" i="86"/>
  <c r="K12" i="86"/>
  <c r="K13" i="86"/>
  <c r="K14" i="86"/>
  <c r="K15" i="86"/>
  <c r="K16" i="86"/>
  <c r="K17" i="86"/>
  <c r="K18" i="86"/>
  <c r="K19" i="86"/>
  <c r="K20" i="86"/>
  <c r="K21" i="86"/>
  <c r="K22" i="86"/>
  <c r="K23" i="86"/>
  <c r="K24" i="86"/>
  <c r="K25" i="86"/>
  <c r="K26" i="86"/>
  <c r="K27" i="86"/>
  <c r="K28" i="86"/>
  <c r="K29" i="86"/>
  <c r="K30" i="86"/>
  <c r="K31" i="86"/>
  <c r="K32" i="86"/>
  <c r="K33" i="86"/>
  <c r="K34" i="86"/>
  <c r="K35" i="86"/>
  <c r="K36" i="86"/>
  <c r="K37" i="86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23" i="81"/>
  <c r="K24" i="81"/>
  <c r="K25" i="81"/>
  <c r="K26" i="81"/>
  <c r="K27" i="81"/>
  <c r="K28" i="81"/>
  <c r="K29" i="81"/>
  <c r="K30" i="81"/>
  <c r="K31" i="81"/>
  <c r="K32" i="81"/>
  <c r="K33" i="81"/>
  <c r="K34" i="81"/>
  <c r="K35" i="81"/>
  <c r="K36" i="81"/>
  <c r="K37" i="81"/>
  <c r="K38" i="81"/>
  <c r="K10" i="77"/>
  <c r="K11" i="77"/>
  <c r="K12" i="77"/>
  <c r="K13" i="77"/>
  <c r="K14" i="77"/>
  <c r="K15" i="77"/>
  <c r="K16" i="77"/>
  <c r="K17" i="77"/>
  <c r="K18" i="77"/>
  <c r="K19" i="77"/>
  <c r="K20" i="77"/>
  <c r="K21" i="77"/>
  <c r="K22" i="77"/>
  <c r="K23" i="77"/>
  <c r="K24" i="77"/>
  <c r="K25" i="77"/>
  <c r="K26" i="77"/>
  <c r="K27" i="77"/>
  <c r="K28" i="77"/>
  <c r="K29" i="77"/>
  <c r="K30" i="77"/>
  <c r="K31" i="77"/>
  <c r="K32" i="77"/>
  <c r="K33" i="77"/>
  <c r="K34" i="77"/>
  <c r="K35" i="77"/>
  <c r="K36" i="77"/>
  <c r="K37" i="77"/>
  <c r="K10" i="72"/>
  <c r="K12" i="72"/>
  <c r="K14" i="72"/>
  <c r="K16" i="72"/>
  <c r="K18" i="72"/>
  <c r="K20" i="72"/>
  <c r="K22" i="72"/>
  <c r="K24" i="72"/>
  <c r="K26" i="72"/>
  <c r="K28" i="72"/>
  <c r="K30" i="72"/>
  <c r="K32" i="72"/>
  <c r="K34" i="72"/>
  <c r="K36" i="72"/>
  <c r="A2" i="122" l="1"/>
  <c r="A1" i="111"/>
  <c r="A1" i="110"/>
  <c r="A1" i="109"/>
  <c r="A1" i="108"/>
  <c r="A1" i="107"/>
  <c r="A1" i="106"/>
  <c r="A1" i="105"/>
  <c r="A1" i="104"/>
  <c r="A1" i="103"/>
  <c r="A1" i="102"/>
  <c r="A1" i="101"/>
  <c r="A1" i="100"/>
  <c r="A1" i="99"/>
  <c r="A1" i="98"/>
  <c r="A1" i="97"/>
  <c r="A1" i="96"/>
  <c r="A1" i="11"/>
  <c r="A1" i="67"/>
  <c r="A1" i="65"/>
  <c r="A1" i="64"/>
  <c r="A1" i="63"/>
  <c r="A1" i="62"/>
  <c r="A1" i="61"/>
  <c r="A1" i="60"/>
  <c r="A1" i="124"/>
  <c r="A1" i="125"/>
  <c r="A1" i="12"/>
  <c r="A1" i="117"/>
  <c r="A1" i="116"/>
  <c r="A1" i="115"/>
  <c r="A1" i="88"/>
  <c r="A1" i="87"/>
  <c r="A1" i="86"/>
  <c r="A1" i="85"/>
  <c r="A1" i="84"/>
  <c r="A1" i="83"/>
  <c r="A1" i="81"/>
  <c r="A1" i="80"/>
  <c r="A1" i="79"/>
  <c r="A1" i="78"/>
  <c r="A1" i="77"/>
  <c r="A1" i="76"/>
  <c r="A1" i="75"/>
  <c r="A1" i="74"/>
  <c r="A1" i="72"/>
  <c r="A1" i="70"/>
  <c r="A1" i="95"/>
  <c r="A1" i="10"/>
  <c r="A1" i="9"/>
  <c r="A1" i="8"/>
  <c r="A1" i="7"/>
  <c r="A1" i="6"/>
  <c r="A1" i="4"/>
  <c r="A1" i="2"/>
  <c r="A1" i="122"/>
  <c r="A1" i="123"/>
  <c r="A1" i="5"/>
  <c r="A2" i="124" l="1"/>
  <c r="A2" i="125"/>
  <c r="A2" i="123"/>
  <c r="A2" i="117" l="1"/>
  <c r="A2" i="116"/>
  <c r="A2" i="115"/>
  <c r="A2" i="2" l="1"/>
  <c r="A2" i="113"/>
  <c r="A2" i="8"/>
  <c r="A2" i="91"/>
  <c r="A2" i="90"/>
  <c r="A2" i="89"/>
  <c r="A2" i="68"/>
  <c r="A2" i="69"/>
  <c r="A2" i="111" l="1"/>
  <c r="A2" i="110"/>
  <c r="A2" i="109"/>
  <c r="A2" i="108"/>
  <c r="A2" i="107"/>
  <c r="A2" i="106"/>
  <c r="A2" i="105"/>
  <c r="A2" i="104"/>
  <c r="A2" i="103"/>
  <c r="A2" i="102"/>
  <c r="A2" i="101"/>
  <c r="A2" i="100"/>
  <c r="A2" i="99"/>
  <c r="A2" i="98"/>
  <c r="A2" i="97"/>
  <c r="A2" i="96"/>
  <c r="A2" i="88"/>
  <c r="A2" i="87"/>
  <c r="A2" i="86"/>
  <c r="A2" i="85"/>
  <c r="A2" i="84"/>
  <c r="A2" i="83"/>
  <c r="A2" i="81"/>
  <c r="A2" i="80"/>
  <c r="A2" i="79"/>
  <c r="A2" i="78"/>
  <c r="A2" i="77"/>
  <c r="A2" i="76"/>
  <c r="A2" i="75"/>
  <c r="A2" i="74"/>
  <c r="A2" i="72"/>
  <c r="A2" i="70"/>
  <c r="A2" i="11"/>
  <c r="A2" i="7" l="1"/>
  <c r="A2" i="64" l="1"/>
  <c r="A2" i="67" l="1"/>
  <c r="A2" i="65"/>
  <c r="A2" i="63"/>
  <c r="A2" i="62"/>
  <c r="A2" i="61"/>
  <c r="A2" i="60"/>
  <c r="A2" i="95" l="1"/>
  <c r="A2" i="10"/>
  <c r="A2" i="9"/>
  <c r="A2" i="6"/>
  <c r="A2" i="4"/>
  <c r="A2" i="5"/>
  <c r="A3" i="114" l="1"/>
  <c r="F8" i="102" l="1"/>
  <c r="K9" i="109"/>
  <c r="K8" i="109"/>
  <c r="K9" i="105"/>
  <c r="K8" i="105"/>
  <c r="K9" i="101"/>
  <c r="K8" i="101"/>
  <c r="K8" i="97"/>
  <c r="K9" i="90"/>
  <c r="K8" i="90"/>
  <c r="K9" i="86"/>
  <c r="K8" i="86"/>
  <c r="K9" i="81"/>
  <c r="K8" i="81"/>
  <c r="K9" i="77"/>
  <c r="K8" i="77"/>
  <c r="K8" i="72" l="1"/>
  <c r="A2" i="12" l="1"/>
</calcChain>
</file>

<file path=xl/sharedStrings.xml><?xml version="1.0" encoding="utf-8"?>
<sst xmlns="http://schemas.openxmlformats.org/spreadsheetml/2006/main" count="2803" uniqueCount="252">
  <si>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</si>
  <si>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</si>
  <si>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</si>
  <si>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</si>
  <si>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</si>
  <si>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</si>
  <si>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</si>
  <si>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</si>
  <si>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</si>
  <si>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</si>
  <si>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</si>
  <si>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</si>
  <si>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</si>
  <si>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</si>
  <si>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</si>
  <si>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</si>
  <si>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</si>
  <si>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</si>
  <si>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</si>
  <si>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</si>
  <si>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</si>
  <si>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</si>
  <si>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</si>
  <si>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</si>
  <si>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</si>
  <si>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</si>
  <si>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</si>
  <si>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</si>
  <si>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</si>
  <si>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</si>
  <si>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</si>
  <si>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</si>
  <si>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</si>
  <si>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</si>
  <si>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</si>
  <si>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</si>
  <si>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</si>
  <si>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</si>
  <si>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</si>
  <si>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</si>
  <si>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</si>
  <si>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</si>
  <si>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</si>
  <si>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</si>
  <si>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</si>
  <si>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</si>
  <si>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</si>
  <si>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</si>
  <si>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</si>
  <si>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</si>
  <si>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</si>
  <si>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</si>
  <si>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</si>
  <si>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</si>
  <si>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</si>
  <si>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</si>
  <si>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</si>
  <si>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</si>
  <si>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</si>
  <si>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</si>
  <si>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</si>
  <si>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</si>
  <si>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</si>
  <si>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</si>
  <si>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</si>
  <si>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</si>
  <si>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</si>
  <si>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</si>
  <si>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</si>
  <si>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</si>
  <si>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</si>
  <si>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</si>
  <si>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</si>
  <si>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</si>
  <si>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</si>
  <si>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</si>
  <si>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</si>
  <si>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</si>
  <si>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</si>
  <si>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</si>
  <si>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</si>
  <si>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</si>
  <si>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</si>
  <si>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</si>
  <si>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</si>
  <si>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</si>
  <si>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</si>
  <si>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</si>
  <si>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</si>
  <si>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</si>
  <si>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</si>
  <si>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</si>
  <si>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</si>
  <si>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</si>
  <si>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</si>
  <si>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</si>
  <si>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</si>
  <si>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</si>
  <si>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</si>
  <si>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</si>
  <si>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</si>
  <si>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</si>
  <si>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</si>
  <si>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</si>
  <si>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</si>
  <si>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</si>
  <si>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</si>
  <si>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</si>
  <si>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</si>
  <si>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</si>
  <si>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</si>
  <si>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</si>
  <si>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</si>
  <si>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</si>
  <si>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</si>
  <si>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</si>
  <si>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</si>
  <si>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</si>
  <si>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</si>
  <si>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</si>
  <si>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</si>
  <si>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</si>
  <si>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</si>
  <si>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</si>
  <si>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</si>
  <si>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</si>
  <si>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</si>
  <si>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</si>
  <si>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</si>
  <si>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</si>
  <si>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</si>
  <si>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</si>
  <si>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</si>
  <si>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</si>
  <si>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</si>
  <si>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</si>
  <si>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</si>
  <si>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</si>
  <si>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</si>
  <si>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</si>
  <si>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</si>
  <si>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</si>
  <si>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</si>
  <si>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</si>
  <si>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</si>
  <si>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</si>
  <si>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</si>
  <si>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</si>
  <si>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</si>
  <si>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</si>
  <si>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</si>
  <si>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</si>
  <si>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</si>
  <si>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</si>
  <si>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</si>
  <si>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</si>
  <si>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</si>
  <si>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</si>
  <si>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</si>
  <si>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</si>
  <si>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</si>
  <si>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</si>
  <si>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</si>
  <si>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</si>
  <si>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</si>
  <si>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</si>
  <si>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</si>
  <si>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</si>
  <si>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</si>
  <si>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</si>
  <si>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</si>
  <si>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</si>
  <si>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</si>
  <si>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</si>
  <si>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</si>
  <si>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</si>
  <si>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</si>
  <si>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</si>
  <si>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</si>
  <si>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</si>
  <si>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</si>
  <si>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</si>
  <si>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</si>
  <si>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</si>
  <si>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</si>
  <si>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</si>
  <si>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</si>
  <si>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</si>
  <si>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</si>
  <si>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</si>
  <si>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</si>
  <si>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</si>
  <si>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</si>
  <si>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</si>
  <si>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</si>
  <si>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</si>
  <si>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</si>
  <si>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</si>
  <si>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</si>
  <si>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</si>
  <si>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</si>
  <si>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</si>
  <si>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</si>
  <si>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</si>
  <si>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</si>
  <si>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</si>
  <si>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</si>
  <si>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</si>
  <si>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</si>
  <si>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</si>
  <si>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</si>
  <si>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</si>
  <si>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</si>
  <si>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</si>
  <si>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</si>
  <si>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</si>
  <si>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</si>
  <si>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</si>
  <si>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</si>
  <si>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</si>
  <si>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</si>
  <si>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</si>
  <si>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2016:Q4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</si>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</sst>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500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85"/>
  <sheetViews>
    <sheetView showGridLines="0" tabSelected="1" zoomScale="85" zoomScaleNormal="85" workbookViewId="0">
      <selection activeCell="D153" sqref="D153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222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s="18" customFormat="1" ht="15.95" customHeight="1" x14ac:dyDescent="0.2">
      <c r="A55" s="19"/>
      <c r="B55" s="144"/>
      <c r="C55" s="144"/>
    </row>
    <row r="56" spans="1:3" s="16" customFormat="1" ht="15.95" customHeight="1" x14ac:dyDescent="0.3">
      <c r="A56" s="17" t="s">
        <v>184</v>
      </c>
      <c r="B56" s="144"/>
      <c r="C56" s="144"/>
    </row>
    <row r="57" spans="1:3" ht="12.75" customHeight="1" x14ac:dyDescent="0.2">
      <c r="A57" s="21" t="s">
        <v>185</v>
      </c>
      <c r="B57" s="144" t="s">
        <v>68</v>
      </c>
      <c r="C57" s="144"/>
    </row>
    <row r="58" spans="1:3" ht="12.75" customHeight="1" x14ac:dyDescent="0.2">
      <c r="A58" s="21" t="s">
        <v>186</v>
      </c>
      <c r="B58" s="144" t="s">
        <v>67</v>
      </c>
      <c r="C58" s="144"/>
    </row>
    <row r="59" spans="1:3" ht="12.75" customHeight="1" x14ac:dyDescent="0.2">
      <c r="A59" s="21" t="s">
        <v>187</v>
      </c>
      <c r="B59" s="144" t="s">
        <v>69</v>
      </c>
      <c r="C59" s="144"/>
    </row>
    <row r="60" spans="1:3" ht="12.75" customHeight="1" x14ac:dyDescent="0.2">
      <c r="A60" s="21" t="s">
        <v>188</v>
      </c>
      <c r="B60" s="144" t="s">
        <v>70</v>
      </c>
      <c r="C60" s="144"/>
    </row>
    <row r="61" spans="1:3" ht="12.75" customHeight="1" x14ac:dyDescent="0.2">
      <c r="A61" s="21" t="s">
        <v>189</v>
      </c>
      <c r="B61" s="144" t="s">
        <v>71</v>
      </c>
      <c r="C61" s="144"/>
    </row>
    <row r="62" spans="1:3" ht="12.75" customHeight="1" x14ac:dyDescent="0.2">
      <c r="A62" s="21" t="s">
        <v>190</v>
      </c>
      <c r="B62" s="144" t="s">
        <v>72</v>
      </c>
      <c r="C62" s="144"/>
    </row>
    <row r="63" spans="1:3" s="18" customFormat="1" ht="15.95" customHeight="1" x14ac:dyDescent="0.2">
      <c r="A63" s="19"/>
      <c r="B63" s="144"/>
      <c r="C63" s="144"/>
    </row>
    <row r="64" spans="1:3" ht="15.95" customHeight="1" x14ac:dyDescent="0.3">
      <c r="A64" s="17" t="s">
        <v>66</v>
      </c>
      <c r="B64" s="144"/>
      <c r="C64" s="144"/>
    </row>
    <row r="65" spans="1:5" ht="12.75" customHeight="1" x14ac:dyDescent="0.2">
      <c r="A65" s="21" t="s">
        <v>63</v>
      </c>
      <c r="B65" s="144" t="s">
        <v>65</v>
      </c>
      <c r="C65" s="144"/>
    </row>
    <row r="66" spans="1:5" ht="15" x14ac:dyDescent="0.15">
      <c r="B66" s="144"/>
      <c r="C66" s="144"/>
    </row>
    <row r="67" spans="1:5" ht="16.5" x14ac:dyDescent="0.15">
      <c r="A67" s="37"/>
      <c r="B67" s="37"/>
      <c r="C67" s="144"/>
      <c r="D67" s="37"/>
      <c r="E67" s="37"/>
    </row>
    <row r="68" spans="1:5" ht="12.75" customHeight="1" x14ac:dyDescent="0.15">
      <c r="A68" s="37"/>
      <c r="B68" s="37"/>
      <c r="C68" s="144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A/Xzz0hvJnTS4usbVg84hcHPHEoAUpVszi9HcMfQ6bYKO2fLSJ66fIQO5US9PX5l7TwIL967pEXeRzFS+BMGHg==" saltValue="mx+cg7LairNt9qSfHaKdXQ==" spinCount="100000" sheet="1" objects="1" scenarios="1"/>
  <mergeCells count="2">
    <mergeCell ref="A2:C2"/>
    <mergeCell ref="A3:C3"/>
  </mergeCells>
  <conditionalFormatting sqref="F11">
    <cfRule type="cellIs" dxfId="499" priority="2" stopIfTrue="1" operator="equal">
      <formula>0</formula>
    </cfRule>
  </conditionalFormatting>
  <conditionalFormatting sqref="F27">
    <cfRule type="cellIs" dxfId="498" priority="1" stopIfTrue="1" operator="equal">
      <formula>0</formula>
    </cfRule>
  </conditionalFormatting>
  <hyperlinks>
    <hyperlink ref="B57:C57" location="'Table NF 1.0'!A1" display="Table NF 1.0"/>
    <hyperlink ref="B58:C58" location="'Table NF 2.0'!A1" display="Table NF 2.0"/>
    <hyperlink ref="B59:C59" location="'Table NF 3.0'!A1" display="Table NF 3.0"/>
    <hyperlink ref="B60:C60" location="'Table NF 4.0'!A1" display="Table NF 4.0"/>
    <hyperlink ref="B61:C61" location="'Table NF 5.0'!A1" display="Table NF 5.0"/>
    <hyperlink ref="B65:C65" location="Appendix!A1" display="Appendix"/>
    <hyperlink ref="B62:C62" location="'Table NF 6.0'!A1" display="Table NF 6.0"/>
    <hyperlink ref="B7" location="'Table 1.1'!A1" display="Table 1.1"/>
    <hyperlink ref="B8" location="'Table 1.2'!A1" display="Table 1.2"/>
    <hyperlink ref="B9" location="'Table 1.3'!A1" display="Table 1.3"/>
    <hyperlink ref="B12" location="'Table 1.4'!A1" display="Table 1.4"/>
    <hyperlink ref="B13" location="'Table 1.5'!A1" display="Table 1.5"/>
    <hyperlink ref="B16" location="'Table 1.6'!A1" display="Table 1.6"/>
    <hyperlink ref="B17" location="'Table 1.7'!A1" display="Table 1.7"/>
    <hyperlink ref="B20" location="'Table 1.8'!A1" display="Table 1.8"/>
    <hyperlink ref="B21" location="'Table 1.9'!A1" display="Table 1.9"/>
    <hyperlink ref="B24" location="'Table 1.10'!A1" display="Table 1.10"/>
    <hyperlink ref="B25" location="'Table 1.11'!A1" display="Table 1.11"/>
    <hyperlink ref="B28" location="'Table 1.12'!A1" display="Table 1.12"/>
    <hyperlink ref="B29" location="'Table 1.13'!A1" display="Table 1.13"/>
    <hyperlink ref="B30" location="'Table 1.14'!A1" display="Table 1.14"/>
    <hyperlink ref="B31" location="'Table 1.15'!A1" display="Table 1.15"/>
    <hyperlink ref="B34" location="'Table 1.16'!A1" display="Table 1.16"/>
    <hyperlink ref="B35" location="'Table 1.17'!A1" display="Table 1.17"/>
    <hyperlink ref="B36" location="'Table 1.18'!A1" display="Table 1.18"/>
    <hyperlink ref="B37" location="'Table 1.19'!A1" display="Table 1.19"/>
    <hyperlink ref="B40" location="'Table 1.20'!A1" display="Table 1.20"/>
    <hyperlink ref="B41" location="'Table 1.21'!A1" display="Table 1.21"/>
    <hyperlink ref="B42" location="'Table 1.22'!A1" display="Table 1.22"/>
    <hyperlink ref="B43" location="'Table 1.23'!A1" display="Table 1.23"/>
    <hyperlink ref="B46" location="'Table 1.24'!A1" display="Table 1.24"/>
    <hyperlink ref="B47" location="'Table 1.25'!A1" display="Table 1.25"/>
    <hyperlink ref="B48" location="'Table 1.26'!A1" display="Table 1.26"/>
    <hyperlink ref="B49" location="'Table 1.27'!A1" display="Table 1.27"/>
    <hyperlink ref="B52" location="'Table 1.28'!A1" display="Table 1.28"/>
    <hyperlink ref="B53" location="'Table 1.29'!A1" display="Table 1.29"/>
    <hyperlink ref="B54" location="'Table 1.30'!A1" display="Table 1.30"/>
    <hyperlink ref="C7" location="'Table 2.1'!A1" display="Table 2.1"/>
    <hyperlink ref="C8" location="'Table 2.2'!A1" display="Table 2.2"/>
    <hyperlink ref="C9" location="'Table 2.3'!A1" display="Table 2.3"/>
    <hyperlink ref="C12" location="'Table 2.4'!A1" display="Table 2.4"/>
    <hyperlink ref="C13" location="'Table 2.5'!A1" display="Table 2.5"/>
    <hyperlink ref="C16" location="'Table 2.6'!A1" display="Table 2.6"/>
    <hyperlink ref="C17" location="'Table 2.7'!A1" display="Table 2.7"/>
    <hyperlink ref="C20" location="'Table 2.8'!A1" display="Table 2.8"/>
    <hyperlink ref="C21" location="'Table 2.9'!A1" display="Table 2.9"/>
    <hyperlink ref="C24" location="'Table 2.10'!A1" display="Table 2.10"/>
    <hyperlink ref="C25" location="'Table 2.11'!A1" display="Table 2.11"/>
    <hyperlink ref="C28" location="'Table 2.12'!A1" display="Table 2.12"/>
    <hyperlink ref="C29" location="'Table 2.13'!A1" display="Table 2.13"/>
    <hyperlink ref="C30" location="'Table 2.14'!A1" display="Table 2.14"/>
    <hyperlink ref="C31" location="'Table 2.15'!A1" display="Table 2.15"/>
    <hyperlink ref="C34" location="'Table 2.16'!A1" display="Table 2.16"/>
    <hyperlink ref="C35" location="'Table 2.17'!A1" display="Table 2.17"/>
    <hyperlink ref="C36" location="'Table 2.18'!A1" display="Table 2.18"/>
    <hyperlink ref="C37" location="'Table 2.19'!A1" display="Table 2.19"/>
    <hyperlink ref="C40" location="'Table 2.20'!A1" display="Table 2.20"/>
    <hyperlink ref="C41" location="'Table 2.21'!A1" display="Table 2.21"/>
    <hyperlink ref="C42" location="'Table 2.22'!A1" display="Table 2.22"/>
    <hyperlink ref="C43" location="'Table 2.23'!A1" display="Table 2.23"/>
    <hyperlink ref="C46" location="'Table 2.24'!A1" display="Table 2.24"/>
    <hyperlink ref="C47" location="'Table 2.25'!A1" display="Table 2.25"/>
    <hyperlink ref="C48" location="'Table 2.26'!A1" display="Table 2.26"/>
    <hyperlink ref="C49" location="'Table 2.27'!A1" display="Table 2.27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Contents'!B20</f>
        <v>Table 1.8</v>
      </c>
      <c r="B1" s="168"/>
      <c r="C1" s="59"/>
    </row>
    <row r="2" spans="1:9" ht="16.5" customHeight="1" x14ac:dyDescent="0.3">
      <c r="A2" s="4" t="str">
        <f>"UCITS: "&amp;'Table of Contents'!A20&amp;", "&amp;'Table of Contents'!A3</f>
        <v>UCITS: Total Sales , 2016:Q4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73.41</v>
      </c>
      <c r="C10" s="102">
        <v>18.760000000000002</v>
      </c>
      <c r="D10" s="102">
        <v>7.25</v>
      </c>
      <c r="E10" s="102">
        <v>30.9</v>
      </c>
      <c r="F10" s="102">
        <v>16.37</v>
      </c>
      <c r="G10" s="102">
        <v>0</v>
      </c>
      <c r="H10" s="102">
        <v>0</v>
      </c>
      <c r="I10" s="6">
        <v>0.14000000000000001</v>
      </c>
    </row>
    <row r="11" spans="1:9" ht="16.5" customHeight="1" x14ac:dyDescent="0.3">
      <c r="A11" s="46" t="s">
        <v>226</v>
      </c>
      <c r="B11" s="100">
        <v>2943.06</v>
      </c>
      <c r="C11" s="94">
        <v>86.82</v>
      </c>
      <c r="D11" s="94">
        <v>449.36</v>
      </c>
      <c r="E11" s="94">
        <v>27.88</v>
      </c>
      <c r="F11" s="94">
        <v>2356.0500000000002</v>
      </c>
      <c r="G11" s="94">
        <v>0</v>
      </c>
      <c r="H11" s="94">
        <v>0</v>
      </c>
      <c r="I11" s="100">
        <v>22.95</v>
      </c>
    </row>
    <row r="12" spans="1:9" ht="16.5" customHeight="1" x14ac:dyDescent="0.3">
      <c r="A12" s="46" t="s">
        <v>227</v>
      </c>
      <c r="B12" s="6">
        <v>22</v>
      </c>
      <c r="C12" s="102">
        <v>18</v>
      </c>
      <c r="D12" s="102">
        <v>3</v>
      </c>
      <c r="E12" s="102">
        <v>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753.25</v>
      </c>
      <c r="C13" s="94">
        <v>80.59</v>
      </c>
      <c r="D13" s="94">
        <v>246.89</v>
      </c>
      <c r="E13" s="94">
        <v>372.53</v>
      </c>
      <c r="F13" s="94">
        <v>3.79</v>
      </c>
      <c r="G13" s="94">
        <v>0</v>
      </c>
      <c r="H13" s="94">
        <v>0</v>
      </c>
      <c r="I13" s="100">
        <v>49.45</v>
      </c>
    </row>
    <row r="14" spans="1:9" ht="16.5" customHeight="1" x14ac:dyDescent="0.3">
      <c r="A14" s="46" t="s">
        <v>229</v>
      </c>
      <c r="B14" s="6">
        <v>7436.03</v>
      </c>
      <c r="C14" s="102">
        <v>2784.22</v>
      </c>
      <c r="D14" s="102">
        <v>3946.65</v>
      </c>
      <c r="E14" s="102">
        <v>658.62</v>
      </c>
      <c r="F14" s="102">
        <v>2.02</v>
      </c>
      <c r="G14" s="102">
        <v>0</v>
      </c>
      <c r="H14" s="102">
        <v>0</v>
      </c>
      <c r="I14" s="6">
        <v>44.53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100">
        <v>0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871044</v>
      </c>
      <c r="C20" s="102">
        <v>68013</v>
      </c>
      <c r="D20" s="102">
        <v>67086</v>
      </c>
      <c r="E20" s="102">
        <v>11223</v>
      </c>
      <c r="F20" s="102">
        <v>719214</v>
      </c>
      <c r="G20" s="102">
        <v>0</v>
      </c>
      <c r="H20" s="102">
        <v>0</v>
      </c>
      <c r="I20" s="6">
        <v>5507</v>
      </c>
    </row>
    <row r="21" spans="1:9" ht="16.5" customHeight="1" x14ac:dyDescent="0.3">
      <c r="A21" s="46" t="s">
        <v>236</v>
      </c>
      <c r="B21" s="100">
        <v>34097.1</v>
      </c>
      <c r="C21" s="94">
        <v>2672.92</v>
      </c>
      <c r="D21" s="94">
        <v>7877.37</v>
      </c>
      <c r="E21" s="94">
        <v>16751.52</v>
      </c>
      <c r="F21" s="94">
        <v>1194.98</v>
      </c>
      <c r="G21" s="94">
        <v>0.65</v>
      </c>
      <c r="H21" s="94">
        <v>5599.66</v>
      </c>
      <c r="I21" s="100">
        <v>0</v>
      </c>
    </row>
    <row r="22" spans="1:9" ht="16.5" customHeight="1" x14ac:dyDescent="0.3">
      <c r="A22" s="46" t="s">
        <v>237</v>
      </c>
      <c r="B22" s="6">
        <v>2677.38</v>
      </c>
      <c r="C22" s="102">
        <v>659.51</v>
      </c>
      <c r="D22" s="102">
        <v>1105.1199999999999</v>
      </c>
      <c r="E22" s="102">
        <v>289.79000000000002</v>
      </c>
      <c r="F22" s="102">
        <v>522.85</v>
      </c>
      <c r="G22" s="102">
        <v>0</v>
      </c>
      <c r="H22" s="102">
        <v>0.18</v>
      </c>
      <c r="I22" s="6">
        <v>99.94</v>
      </c>
    </row>
    <row r="23" spans="1:9" ht="16.5" customHeight="1" x14ac:dyDescent="0.3">
      <c r="A23" s="46" t="s">
        <v>238</v>
      </c>
      <c r="B23" s="100">
        <v>819553</v>
      </c>
      <c r="C23" s="94">
        <v>124330</v>
      </c>
      <c r="D23" s="94">
        <v>149877</v>
      </c>
      <c r="E23" s="94">
        <v>66920</v>
      </c>
      <c r="F23" s="94">
        <v>467681</v>
      </c>
      <c r="G23" s="94">
        <v>0</v>
      </c>
      <c r="H23" s="94">
        <v>0</v>
      </c>
      <c r="I23" s="100">
        <v>10745</v>
      </c>
    </row>
    <row r="24" spans="1:9" ht="16.5" customHeight="1" x14ac:dyDescent="0.3">
      <c r="A24" s="46" t="s">
        <v>239</v>
      </c>
      <c r="B24" s="6">
        <v>173.15239901983099</v>
      </c>
      <c r="C24" s="102">
        <v>21.133254999999998</v>
      </c>
      <c r="D24" s="102">
        <v>55.872</v>
      </c>
      <c r="E24" s="102">
        <v>55.040932890000001</v>
      </c>
      <c r="F24" s="102">
        <v>7.4509999999999996</v>
      </c>
      <c r="G24" s="102">
        <v>0</v>
      </c>
      <c r="H24" s="102">
        <v>0.3</v>
      </c>
      <c r="I24" s="6">
        <v>33.355211129831098</v>
      </c>
    </row>
    <row r="25" spans="1:9" ht="16.5" customHeight="1" x14ac:dyDescent="0.3">
      <c r="A25" s="46" t="s">
        <v>240</v>
      </c>
      <c r="B25" s="100">
        <v>1763</v>
      </c>
      <c r="C25" s="94">
        <v>1132</v>
      </c>
      <c r="D25" s="94">
        <v>559</v>
      </c>
      <c r="E25" s="94">
        <v>71</v>
      </c>
      <c r="F25" s="94">
        <v>0</v>
      </c>
      <c r="G25" s="94">
        <v>0</v>
      </c>
      <c r="H25" s="94">
        <v>0</v>
      </c>
      <c r="I25" s="100">
        <v>1</v>
      </c>
    </row>
    <row r="26" spans="1:9" ht="16.5" customHeight="1" x14ac:dyDescent="0.3">
      <c r="A26" s="46" t="s">
        <v>241</v>
      </c>
      <c r="B26" s="6">
        <v>8322.76</v>
      </c>
      <c r="C26" s="102">
        <v>3413.9</v>
      </c>
      <c r="D26" s="102">
        <v>3148.52</v>
      </c>
      <c r="E26" s="102">
        <v>345.83</v>
      </c>
      <c r="F26" s="102">
        <v>1364.83</v>
      </c>
      <c r="G26" s="102">
        <v>0</v>
      </c>
      <c r="H26" s="102">
        <v>0</v>
      </c>
      <c r="I26" s="6">
        <v>49.69</v>
      </c>
    </row>
    <row r="27" spans="1:9" ht="16.5" customHeight="1" x14ac:dyDescent="0.3">
      <c r="A27" s="46" t="s">
        <v>242</v>
      </c>
      <c r="B27" s="100">
        <v>3574.66</v>
      </c>
      <c r="C27" s="94">
        <v>1237.93</v>
      </c>
      <c r="D27" s="94">
        <v>580.89</v>
      </c>
      <c r="E27" s="94">
        <v>393.6</v>
      </c>
      <c r="F27" s="94">
        <v>1175.75</v>
      </c>
      <c r="G27" s="94">
        <v>0</v>
      </c>
      <c r="H27" s="94">
        <v>92.64</v>
      </c>
      <c r="I27" s="100">
        <v>93.84</v>
      </c>
    </row>
    <row r="28" spans="1:9" ht="16.5" customHeight="1" x14ac:dyDescent="0.3">
      <c r="A28" s="46" t="s">
        <v>243</v>
      </c>
      <c r="B28" s="6">
        <v>811.90336228399997</v>
      </c>
      <c r="C28" s="102">
        <v>91.777743419999993</v>
      </c>
      <c r="D28" s="102">
        <v>111.84381088400001</v>
      </c>
      <c r="E28" s="102">
        <v>134.67069961999999</v>
      </c>
      <c r="F28" s="102">
        <v>136.86397803</v>
      </c>
      <c r="G28" s="102">
        <v>0</v>
      </c>
      <c r="H28" s="102">
        <v>0</v>
      </c>
      <c r="I28" s="6">
        <v>336.74713033</v>
      </c>
    </row>
    <row r="29" spans="1:9" ht="16.5" customHeight="1" x14ac:dyDescent="0.3">
      <c r="A29" s="46" t="s">
        <v>244</v>
      </c>
      <c r="B29" s="100">
        <v>523.79999999999995</v>
      </c>
      <c r="C29" s="94">
        <v>2.62</v>
      </c>
      <c r="D29" s="94">
        <v>270.61</v>
      </c>
      <c r="E29" s="94">
        <v>9.0500000000000007</v>
      </c>
      <c r="F29" s="94">
        <v>7.01</v>
      </c>
      <c r="G29" s="94">
        <v>3.93</v>
      </c>
      <c r="H29" s="94">
        <v>5.97</v>
      </c>
      <c r="I29" s="100">
        <v>224.61</v>
      </c>
    </row>
    <row r="30" spans="1:9" ht="16.5" customHeight="1" x14ac:dyDescent="0.3">
      <c r="A30" s="46" t="s">
        <v>245</v>
      </c>
      <c r="B30" s="6">
        <v>321.08300000000003</v>
      </c>
      <c r="C30" s="102">
        <v>16.686</v>
      </c>
      <c r="D30" s="102">
        <v>142.37899999999999</v>
      </c>
      <c r="E30" s="102">
        <v>159.19499999999999</v>
      </c>
      <c r="F30" s="102">
        <v>2.823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210.0068</v>
      </c>
      <c r="C31" s="94">
        <v>109.96729999999999</v>
      </c>
      <c r="D31" s="94">
        <v>25.635100000000001</v>
      </c>
      <c r="E31" s="94">
        <v>31.996400000000001</v>
      </c>
      <c r="F31" s="94">
        <v>42.408099999999997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23450</v>
      </c>
      <c r="C32" s="102">
        <v>4608</v>
      </c>
      <c r="D32" s="102">
        <v>9890</v>
      </c>
      <c r="E32" s="102">
        <v>4925</v>
      </c>
      <c r="F32" s="102">
        <v>2919</v>
      </c>
      <c r="G32" s="102">
        <v>4</v>
      </c>
      <c r="H32" s="102">
        <v>1104</v>
      </c>
      <c r="I32" s="6">
        <v>0</v>
      </c>
    </row>
    <row r="33" spans="1:9" ht="16.5" customHeight="1" x14ac:dyDescent="0.3">
      <c r="A33" s="46" t="s">
        <v>248</v>
      </c>
      <c r="B33" s="100">
        <v>17611.560000000001</v>
      </c>
      <c r="C33" s="94">
        <v>9955.2099999999991</v>
      </c>
      <c r="D33" s="94">
        <v>2894.62</v>
      </c>
      <c r="E33" s="94">
        <v>2622.62</v>
      </c>
      <c r="F33" s="94">
        <v>2133.9699999999998</v>
      </c>
      <c r="G33" s="94">
        <v>0</v>
      </c>
      <c r="H33" s="94">
        <v>5.12</v>
      </c>
      <c r="I33" s="100">
        <v>0</v>
      </c>
    </row>
    <row r="34" spans="1:9" ht="16.5" customHeight="1" x14ac:dyDescent="0.3">
      <c r="A34" s="46" t="s">
        <v>249</v>
      </c>
      <c r="B34" s="6">
        <v>36745.870000000003</v>
      </c>
      <c r="C34" s="102">
        <v>11020.19</v>
      </c>
      <c r="D34" s="102">
        <v>12122.36</v>
      </c>
      <c r="E34" s="102">
        <v>5393.87</v>
      </c>
      <c r="F34" s="102">
        <v>8209.4500000000007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74343.31</v>
      </c>
      <c r="C36" s="102">
        <v>33678.42</v>
      </c>
      <c r="D36" s="102">
        <v>15421.95</v>
      </c>
      <c r="E36" s="102">
        <v>4916.5</v>
      </c>
      <c r="F36" s="102">
        <v>4204.3</v>
      </c>
      <c r="G36" s="102">
        <v>5.59</v>
      </c>
      <c r="H36" s="102">
        <v>6077.42</v>
      </c>
      <c r="I36" s="6">
        <v>10039.129999999999</v>
      </c>
    </row>
    <row r="37" spans="1:9" ht="16.5" customHeight="1" x14ac:dyDescent="0.3">
      <c r="A37" s="47" t="s">
        <v>77</v>
      </c>
      <c r="B37" s="103">
        <v>1906450.3355612999</v>
      </c>
      <c r="C37" s="97">
        <v>263951.65429841902</v>
      </c>
      <c r="D37" s="97">
        <v>275822.31991088297</v>
      </c>
      <c r="E37" s="97">
        <v>115333.61303250999</v>
      </c>
      <c r="F37" s="97">
        <v>1211194.9160780299</v>
      </c>
      <c r="G37" s="97">
        <v>14.17</v>
      </c>
      <c r="H37" s="97">
        <v>12885.29</v>
      </c>
      <c r="I37" s="103">
        <v>27247.382341459801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QUK/2/EUJarDuREliIIeGsRoxjiVemVpbyI6b8b0RTuOed0GqrH8aPSKrrCbUBzEQ+0m1GwWlCztUnT4qwLD2w==" saltValue="Pn0SOCHJsljTucHWt9ktcw==" spinCount="100000" sheet="1" objects="1" scenarios="1"/>
  <mergeCells count="1">
    <mergeCell ref="A1:B1"/>
  </mergeCells>
  <conditionalFormatting sqref="B8:I37">
    <cfRule type="cellIs" dxfId="386" priority="5" operator="between">
      <formula>0</formula>
      <formula>0.1</formula>
    </cfRule>
    <cfRule type="cellIs" dxfId="385" priority="6" operator="lessThan">
      <formula>0</formula>
    </cfRule>
    <cfRule type="cellIs" dxfId="384" priority="7" operator="greaterThanOrEqual">
      <formula>0.1</formula>
    </cfRule>
  </conditionalFormatting>
  <conditionalFormatting sqref="A1:XFD6 A38:XFD1048576 A7 J7:XFD7 B8:XFD37">
    <cfRule type="cellIs" dxfId="383" priority="4" operator="between">
      <formula>-0.1</formula>
      <formula>0</formula>
    </cfRule>
  </conditionalFormatting>
  <conditionalFormatting sqref="B7:C7">
    <cfRule type="cellIs" dxfId="382" priority="3" operator="between">
      <formula>-0.1</formula>
      <formula>0</formula>
    </cfRule>
  </conditionalFormatting>
  <conditionalFormatting sqref="D7:I7">
    <cfRule type="cellIs" dxfId="381" priority="2" operator="between">
      <formula>-0.1</formula>
      <formula>0</formula>
    </cfRule>
  </conditionalFormatting>
  <conditionalFormatting sqref="A8:A37">
    <cfRule type="cellIs" dxfId="380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Contents'!B21</f>
        <v>Table 1.9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11.97</v>
      </c>
      <c r="C10" s="102">
        <v>11.97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49.45</v>
      </c>
      <c r="H13" s="94">
        <v>0</v>
      </c>
      <c r="I13" s="94">
        <v>0</v>
      </c>
      <c r="J13" s="94">
        <v>0</v>
      </c>
      <c r="K13" s="100">
        <v>49.45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394.79</v>
      </c>
      <c r="H14" s="102">
        <v>79.790000000000006</v>
      </c>
      <c r="I14" s="102">
        <v>120.19</v>
      </c>
      <c r="J14" s="102">
        <v>194.81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111"/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235</v>
      </c>
      <c r="B20" s="6">
        <v>40421</v>
      </c>
      <c r="C20" s="102">
        <v>26471</v>
      </c>
      <c r="D20" s="102">
        <v>12756</v>
      </c>
      <c r="E20" s="102">
        <v>1194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5043.84</v>
      </c>
      <c r="H21" s="94">
        <v>13.68</v>
      </c>
      <c r="I21" s="94">
        <v>245.67</v>
      </c>
      <c r="J21" s="94">
        <v>4784.49</v>
      </c>
      <c r="K21" s="100">
        <v>0</v>
      </c>
    </row>
    <row r="22" spans="1:15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6.34</v>
      </c>
      <c r="H22" s="102">
        <v>0</v>
      </c>
      <c r="I22" s="102">
        <v>0.93</v>
      </c>
      <c r="J22" s="102">
        <v>0</v>
      </c>
      <c r="K22" s="6">
        <v>5.42</v>
      </c>
    </row>
    <row r="23" spans="1:15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94">
        <v>0</v>
      </c>
      <c r="F23" s="111"/>
      <c r="G23" s="94">
        <v>8938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8.4000000000000005E-2</v>
      </c>
      <c r="H24" s="102">
        <v>0</v>
      </c>
      <c r="I24" s="102">
        <v>0</v>
      </c>
      <c r="J24" s="102">
        <v>0</v>
      </c>
      <c r="K24" s="6">
        <v>8.4000000000000005E-2</v>
      </c>
    </row>
    <row r="25" spans="1:15" ht="16.5" customHeight="1" x14ac:dyDescent="0.3">
      <c r="A25" s="46" t="s">
        <v>240</v>
      </c>
      <c r="B25" s="100">
        <v>239</v>
      </c>
      <c r="C25" s="94">
        <v>0</v>
      </c>
      <c r="D25" s="94">
        <v>0</v>
      </c>
      <c r="E25" s="94">
        <v>0</v>
      </c>
      <c r="F25" s="111"/>
      <c r="G25" s="94">
        <v>24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88.58</v>
      </c>
      <c r="H27" s="94">
        <v>16.73</v>
      </c>
      <c r="I27" s="94">
        <v>5.47</v>
      </c>
      <c r="J27" s="94">
        <v>4.18</v>
      </c>
      <c r="K27" s="100">
        <v>62.2</v>
      </c>
    </row>
    <row r="28" spans="1:15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120.10789095</v>
      </c>
      <c r="H28" s="102">
        <v>0</v>
      </c>
      <c r="I28" s="102">
        <v>0</v>
      </c>
      <c r="J28" s="102">
        <v>120.10789095</v>
      </c>
      <c r="K28" s="6">
        <v>0</v>
      </c>
    </row>
    <row r="29" spans="1:15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2.7094999999999998</v>
      </c>
      <c r="H31" s="94">
        <v>2.7077</v>
      </c>
      <c r="I31" s="94">
        <v>0</v>
      </c>
      <c r="J31" s="94">
        <v>1.8E-3</v>
      </c>
      <c r="K31" s="100">
        <v>0</v>
      </c>
    </row>
    <row r="32" spans="1:15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236.85</v>
      </c>
      <c r="C33" s="94">
        <v>236.85</v>
      </c>
      <c r="D33" s="94">
        <v>0</v>
      </c>
      <c r="E33" s="94">
        <v>0</v>
      </c>
      <c r="F33" s="111"/>
      <c r="G33" s="94">
        <v>1492.41</v>
      </c>
      <c r="H33" s="94">
        <v>265.75</v>
      </c>
      <c r="I33" s="94">
        <v>498.7</v>
      </c>
      <c r="J33" s="94">
        <v>727.96</v>
      </c>
      <c r="K33" s="100">
        <v>0</v>
      </c>
    </row>
    <row r="34" spans="1:11" ht="16.5" customHeight="1" x14ac:dyDescent="0.3">
      <c r="A34" s="46" t="s">
        <v>249</v>
      </c>
      <c r="B34" s="6">
        <v>372.27</v>
      </c>
      <c r="C34" s="102">
        <v>259.69</v>
      </c>
      <c r="D34" s="102">
        <v>0</v>
      </c>
      <c r="E34" s="102">
        <v>112.59</v>
      </c>
      <c r="F34" s="111"/>
      <c r="G34" s="102">
        <v>1290.49</v>
      </c>
      <c r="H34" s="102">
        <v>405.3</v>
      </c>
      <c r="I34" s="102">
        <v>612.35</v>
      </c>
      <c r="J34" s="102">
        <v>96.13</v>
      </c>
      <c r="K34" s="6">
        <v>176.71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4216.6099999999997</v>
      </c>
      <c r="H36" s="102">
        <v>426.73</v>
      </c>
      <c r="I36" s="102">
        <v>247.64</v>
      </c>
      <c r="J36" s="102">
        <v>1740.96</v>
      </c>
      <c r="K36" s="6">
        <v>1801.28</v>
      </c>
    </row>
    <row r="37" spans="1:11" ht="16.5" customHeight="1" x14ac:dyDescent="0.3">
      <c r="A37" s="47" t="s">
        <v>77</v>
      </c>
      <c r="B37" s="103">
        <v>41281.089999999997</v>
      </c>
      <c r="C37" s="97">
        <v>26979.51</v>
      </c>
      <c r="D37" s="97">
        <v>12756</v>
      </c>
      <c r="E37" s="97">
        <v>1306.5899999999999</v>
      </c>
      <c r="F37" s="127"/>
      <c r="G37" s="97">
        <v>21667.411390950001</v>
      </c>
      <c r="H37" s="97">
        <v>1210.6876999999999</v>
      </c>
      <c r="I37" s="97">
        <v>1730.95</v>
      </c>
      <c r="J37" s="97">
        <v>7668.6396909499999</v>
      </c>
      <c r="K37" s="103">
        <v>2095.1439999999998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hUOYv2xbNM8i73YMws41/C+hsdT4mF0nz301aYSlnbPk/CA/Ciij7yg9Fi0n7XiV8yfQ91g/ccWcymuYVL/+Q==" saltValue="03M0DakJTMEKuXFNsoDHlA==" spinCount="100000" sheet="1" objects="1" scenarios="1"/>
  <mergeCells count="1">
    <mergeCell ref="A1:B1"/>
  </mergeCells>
  <conditionalFormatting sqref="B8:K37">
    <cfRule type="cellIs" dxfId="379" priority="9" operator="between">
      <formula>0</formula>
      <formula>0.1</formula>
    </cfRule>
    <cfRule type="cellIs" dxfId="378" priority="10" operator="lessThan">
      <formula>0</formula>
    </cfRule>
    <cfRule type="cellIs" dxfId="377" priority="11" operator="greaterThanOrEqual">
      <formula>0.1</formula>
    </cfRule>
  </conditionalFormatting>
  <conditionalFormatting sqref="A1:XFD6 A38:XFD1048576 A7 L7:XFD7 B8:XFD37">
    <cfRule type="cellIs" dxfId="376" priority="8" operator="between">
      <formula>-0.1</formula>
      <formula>0</formula>
    </cfRule>
  </conditionalFormatting>
  <conditionalFormatting sqref="F7">
    <cfRule type="cellIs" dxfId="375" priority="7" operator="between">
      <formula>-0.1</formula>
      <formula>0</formula>
    </cfRule>
  </conditionalFormatting>
  <conditionalFormatting sqref="B7:C7">
    <cfRule type="cellIs" dxfId="374" priority="6" operator="between">
      <formula>-0.1</formula>
      <formula>0</formula>
    </cfRule>
  </conditionalFormatting>
  <conditionalFormatting sqref="D7:E7">
    <cfRule type="cellIs" dxfId="373" priority="5" operator="between">
      <formula>-0.1</formula>
      <formula>0</formula>
    </cfRule>
  </conditionalFormatting>
  <conditionalFormatting sqref="G7:H7">
    <cfRule type="cellIs" dxfId="372" priority="4" operator="between">
      <formula>-0.1</formula>
      <formula>0</formula>
    </cfRule>
  </conditionalFormatting>
  <conditionalFormatting sqref="I7:J7">
    <cfRule type="cellIs" dxfId="371" priority="3" operator="between">
      <formula>-0.1</formula>
      <formula>0</formula>
    </cfRule>
  </conditionalFormatting>
  <conditionalFormatting sqref="K7">
    <cfRule type="cellIs" dxfId="370" priority="2" operator="between">
      <formula>-0.1</formula>
      <formula>0</formula>
    </cfRule>
  </conditionalFormatting>
  <conditionalFormatting sqref="A8:A3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Contents'!B24</f>
        <v>Table 1.10</v>
      </c>
      <c r="B1" s="168"/>
      <c r="C1" s="59"/>
    </row>
    <row r="2" spans="1:9" ht="16.5" customHeight="1" x14ac:dyDescent="0.3">
      <c r="A2" s="4" t="str">
        <f>"UCITS: "&amp;'Table of Contents'!A24&amp;", "&amp;'Table of Contents'!A3</f>
        <v>UCITS: Total Redemptions, 2016:Q4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28.7</v>
      </c>
      <c r="C10" s="102">
        <v>1.84</v>
      </c>
      <c r="D10" s="102">
        <v>7.38</v>
      </c>
      <c r="E10" s="102">
        <v>10.97</v>
      </c>
      <c r="F10" s="102">
        <v>8.19</v>
      </c>
      <c r="G10" s="102">
        <v>0</v>
      </c>
      <c r="H10" s="102">
        <v>0</v>
      </c>
      <c r="I10" s="6">
        <v>0.32</v>
      </c>
    </row>
    <row r="11" spans="1:9" ht="16.5" customHeight="1" x14ac:dyDescent="0.3">
      <c r="A11" s="46" t="s">
        <v>226</v>
      </c>
      <c r="B11" s="100">
        <v>2383.48</v>
      </c>
      <c r="C11" s="94">
        <v>85.28</v>
      </c>
      <c r="D11" s="94">
        <v>119.2</v>
      </c>
      <c r="E11" s="94">
        <v>28.16</v>
      </c>
      <c r="F11" s="94">
        <v>2114.4899999999998</v>
      </c>
      <c r="G11" s="94">
        <v>0</v>
      </c>
      <c r="H11" s="94">
        <v>0</v>
      </c>
      <c r="I11" s="100">
        <v>36.36</v>
      </c>
    </row>
    <row r="12" spans="1:9" ht="16.5" customHeight="1" x14ac:dyDescent="0.3">
      <c r="A12" s="46" t="s">
        <v>227</v>
      </c>
      <c r="B12" s="6">
        <v>4</v>
      </c>
      <c r="C12" s="102">
        <v>0</v>
      </c>
      <c r="D12" s="102">
        <v>1</v>
      </c>
      <c r="E12" s="102">
        <v>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396.3</v>
      </c>
      <c r="C13" s="94">
        <v>41.66</v>
      </c>
      <c r="D13" s="94">
        <v>155.63</v>
      </c>
      <c r="E13" s="94">
        <v>179.33</v>
      </c>
      <c r="F13" s="94">
        <v>1.72</v>
      </c>
      <c r="G13" s="94">
        <v>0.03</v>
      </c>
      <c r="H13" s="94">
        <v>0</v>
      </c>
      <c r="I13" s="100">
        <v>17.91</v>
      </c>
    </row>
    <row r="14" spans="1:9" ht="16.5" customHeight="1" x14ac:dyDescent="0.3">
      <c r="A14" s="46" t="s">
        <v>229</v>
      </c>
      <c r="B14" s="6">
        <v>4787.8599999999997</v>
      </c>
      <c r="C14" s="102">
        <v>1505.54</v>
      </c>
      <c r="D14" s="102">
        <v>3210.43</v>
      </c>
      <c r="E14" s="102">
        <v>68.459999999999994</v>
      </c>
      <c r="F14" s="102">
        <v>3.08</v>
      </c>
      <c r="G14" s="102">
        <v>0</v>
      </c>
      <c r="H14" s="102">
        <v>0</v>
      </c>
      <c r="I14" s="6">
        <v>0.36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100">
        <v>0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824236</v>
      </c>
      <c r="C20" s="102">
        <v>57487</v>
      </c>
      <c r="D20" s="102">
        <v>55443</v>
      </c>
      <c r="E20" s="102">
        <v>9184</v>
      </c>
      <c r="F20" s="102">
        <v>696636</v>
      </c>
      <c r="G20" s="102">
        <v>0</v>
      </c>
      <c r="H20" s="102">
        <v>0</v>
      </c>
      <c r="I20" s="6">
        <v>5487</v>
      </c>
    </row>
    <row r="21" spans="1:9" ht="16.5" customHeight="1" x14ac:dyDescent="0.3">
      <c r="A21" s="46" t="s">
        <v>236</v>
      </c>
      <c r="B21" s="100">
        <v>29969.81</v>
      </c>
      <c r="C21" s="94">
        <v>3106.14</v>
      </c>
      <c r="D21" s="94">
        <v>7297.08</v>
      </c>
      <c r="E21" s="94">
        <v>7676.8</v>
      </c>
      <c r="F21" s="94">
        <v>2036.38</v>
      </c>
      <c r="G21" s="94">
        <v>155.13999999999999</v>
      </c>
      <c r="H21" s="94">
        <v>9698.27</v>
      </c>
      <c r="I21" s="100">
        <v>0</v>
      </c>
    </row>
    <row r="22" spans="1:9" ht="16.5" customHeight="1" x14ac:dyDescent="0.3">
      <c r="A22" s="46" t="s">
        <v>237</v>
      </c>
      <c r="B22" s="6">
        <v>2204.6</v>
      </c>
      <c r="C22" s="102">
        <v>398.31</v>
      </c>
      <c r="D22" s="102">
        <v>640.91</v>
      </c>
      <c r="E22" s="102">
        <v>310.77999999999997</v>
      </c>
      <c r="F22" s="102">
        <v>523.86</v>
      </c>
      <c r="G22" s="102">
        <v>0</v>
      </c>
      <c r="H22" s="102">
        <v>0.32</v>
      </c>
      <c r="I22" s="6">
        <v>330.41</v>
      </c>
    </row>
    <row r="23" spans="1:9" ht="16.5" customHeight="1" x14ac:dyDescent="0.3">
      <c r="A23" s="46" t="s">
        <v>238</v>
      </c>
      <c r="B23" s="100">
        <v>820529</v>
      </c>
      <c r="C23" s="94">
        <v>129844</v>
      </c>
      <c r="D23" s="94">
        <v>155041</v>
      </c>
      <c r="E23" s="94">
        <v>67395</v>
      </c>
      <c r="F23" s="94">
        <v>458193</v>
      </c>
      <c r="G23" s="94">
        <v>0</v>
      </c>
      <c r="H23" s="94">
        <v>0</v>
      </c>
      <c r="I23" s="100">
        <v>10056</v>
      </c>
    </row>
    <row r="24" spans="1:9" ht="16.5" customHeight="1" x14ac:dyDescent="0.3">
      <c r="A24" s="46" t="s">
        <v>239</v>
      </c>
      <c r="B24" s="6">
        <v>252.89839947412901</v>
      </c>
      <c r="C24" s="102">
        <v>15.9388974748301</v>
      </c>
      <c r="D24" s="102">
        <v>42.448</v>
      </c>
      <c r="E24" s="102">
        <v>153.191</v>
      </c>
      <c r="F24" s="102">
        <v>13.176</v>
      </c>
      <c r="G24" s="102">
        <v>0</v>
      </c>
      <c r="H24" s="102">
        <v>0</v>
      </c>
      <c r="I24" s="6">
        <v>28.144501999299202</v>
      </c>
    </row>
    <row r="25" spans="1:9" ht="16.5" customHeight="1" x14ac:dyDescent="0.3">
      <c r="A25" s="46" t="s">
        <v>240</v>
      </c>
      <c r="B25" s="100">
        <v>1947</v>
      </c>
      <c r="C25" s="94">
        <v>1068</v>
      </c>
      <c r="D25" s="94">
        <v>804</v>
      </c>
      <c r="E25" s="94">
        <v>44</v>
      </c>
      <c r="F25" s="94">
        <v>0</v>
      </c>
      <c r="G25" s="94">
        <v>0</v>
      </c>
      <c r="H25" s="94">
        <v>0</v>
      </c>
      <c r="I25" s="100">
        <v>31</v>
      </c>
    </row>
    <row r="26" spans="1:9" ht="16.5" customHeight="1" x14ac:dyDescent="0.3">
      <c r="A26" s="46" t="s">
        <v>241</v>
      </c>
      <c r="B26" s="6">
        <v>8433.76</v>
      </c>
      <c r="C26" s="102">
        <v>2650.53</v>
      </c>
      <c r="D26" s="102">
        <v>3968.55</v>
      </c>
      <c r="E26" s="102">
        <v>314.73</v>
      </c>
      <c r="F26" s="102">
        <v>1387.63</v>
      </c>
      <c r="G26" s="102">
        <v>0</v>
      </c>
      <c r="H26" s="102">
        <v>0</v>
      </c>
      <c r="I26" s="6">
        <v>112.32</v>
      </c>
    </row>
    <row r="27" spans="1:9" ht="16.5" customHeight="1" x14ac:dyDescent="0.3">
      <c r="A27" s="46" t="s">
        <v>242</v>
      </c>
      <c r="B27" s="100">
        <v>3783.31</v>
      </c>
      <c r="C27" s="94">
        <v>1346.87</v>
      </c>
      <c r="D27" s="94">
        <v>562.78</v>
      </c>
      <c r="E27" s="94">
        <v>483.7</v>
      </c>
      <c r="F27" s="94">
        <v>1237.1199999999999</v>
      </c>
      <c r="G27" s="94">
        <v>0</v>
      </c>
      <c r="H27" s="94">
        <v>73.53</v>
      </c>
      <c r="I27" s="100">
        <v>79.31</v>
      </c>
    </row>
    <row r="28" spans="1:9" ht="16.5" customHeight="1" x14ac:dyDescent="0.3">
      <c r="A28" s="46" t="s">
        <v>243</v>
      </c>
      <c r="B28" s="6">
        <v>748.79288697729999</v>
      </c>
      <c r="C28" s="102">
        <v>66.192035625000003</v>
      </c>
      <c r="D28" s="102">
        <v>96.214772850000003</v>
      </c>
      <c r="E28" s="102">
        <v>166.86936653230001</v>
      </c>
      <c r="F28" s="102">
        <v>227.99997382000001</v>
      </c>
      <c r="G28" s="102">
        <v>0</v>
      </c>
      <c r="H28" s="102">
        <v>0</v>
      </c>
      <c r="I28" s="6">
        <v>191.51673815000001</v>
      </c>
    </row>
    <row r="29" spans="1:9" ht="16.5" customHeight="1" x14ac:dyDescent="0.3">
      <c r="A29" s="46" t="s">
        <v>244</v>
      </c>
      <c r="B29" s="100">
        <v>563.27</v>
      </c>
      <c r="C29" s="94">
        <v>3.88</v>
      </c>
      <c r="D29" s="94">
        <v>312.61</v>
      </c>
      <c r="E29" s="94">
        <v>3.99</v>
      </c>
      <c r="F29" s="94">
        <v>5.52</v>
      </c>
      <c r="G29" s="94">
        <v>10.94</v>
      </c>
      <c r="H29" s="94">
        <v>4.79</v>
      </c>
      <c r="I29" s="100">
        <v>221.53</v>
      </c>
    </row>
    <row r="30" spans="1:9" ht="16.5" customHeight="1" x14ac:dyDescent="0.3">
      <c r="A30" s="46" t="s">
        <v>245</v>
      </c>
      <c r="B30" s="6">
        <v>186.929</v>
      </c>
      <c r="C30" s="102">
        <v>18.885000000000002</v>
      </c>
      <c r="D30" s="102">
        <v>79.043000000000006</v>
      </c>
      <c r="E30" s="102">
        <v>82.635000000000005</v>
      </c>
      <c r="F30" s="102">
        <v>6.3659999999999997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197.14930000000001</v>
      </c>
      <c r="C31" s="94">
        <v>98.0839</v>
      </c>
      <c r="D31" s="94">
        <v>36.6342</v>
      </c>
      <c r="E31" s="94">
        <v>37.926200000000001</v>
      </c>
      <c r="F31" s="94">
        <v>24.504899999999999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20792</v>
      </c>
      <c r="C32" s="102">
        <v>3369</v>
      </c>
      <c r="D32" s="102">
        <v>9622</v>
      </c>
      <c r="E32" s="102">
        <v>4556</v>
      </c>
      <c r="F32" s="102">
        <v>2294</v>
      </c>
      <c r="G32" s="102">
        <v>47</v>
      </c>
      <c r="H32" s="102">
        <v>904</v>
      </c>
      <c r="I32" s="6">
        <v>0</v>
      </c>
    </row>
    <row r="33" spans="1:9" ht="16.5" customHeight="1" x14ac:dyDescent="0.3">
      <c r="A33" s="46" t="s">
        <v>248</v>
      </c>
      <c r="B33" s="100">
        <v>13952.49</v>
      </c>
      <c r="C33" s="94">
        <v>7600.9</v>
      </c>
      <c r="D33" s="94">
        <v>2112.04</v>
      </c>
      <c r="E33" s="94">
        <v>1631.27</v>
      </c>
      <c r="F33" s="94">
        <v>2603.87</v>
      </c>
      <c r="G33" s="94">
        <v>0</v>
      </c>
      <c r="H33" s="94">
        <v>4.41</v>
      </c>
      <c r="I33" s="100">
        <v>0</v>
      </c>
    </row>
    <row r="34" spans="1:9" ht="16.5" customHeight="1" x14ac:dyDescent="0.3">
      <c r="A34" s="46" t="s">
        <v>249</v>
      </c>
      <c r="B34" s="6">
        <v>35223.440000000002</v>
      </c>
      <c r="C34" s="102">
        <v>10674.55</v>
      </c>
      <c r="D34" s="102">
        <v>10144.209999999999</v>
      </c>
      <c r="E34" s="102">
        <v>5056.8999999999996</v>
      </c>
      <c r="F34" s="102">
        <v>9347.7900000000009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68070.47</v>
      </c>
      <c r="C36" s="102">
        <v>37469.46</v>
      </c>
      <c r="D36" s="102">
        <v>13396.57</v>
      </c>
      <c r="E36" s="102">
        <v>4492.6899999999996</v>
      </c>
      <c r="F36" s="102">
        <v>1322</v>
      </c>
      <c r="G36" s="102">
        <v>23.69</v>
      </c>
      <c r="H36" s="102">
        <v>4377.55</v>
      </c>
      <c r="I36" s="6">
        <v>6988.51</v>
      </c>
    </row>
    <row r="37" spans="1:9" ht="16.5" customHeight="1" x14ac:dyDescent="0.3">
      <c r="A37" s="47" t="s">
        <v>77</v>
      </c>
      <c r="B37" s="103">
        <v>1838691.2595864499</v>
      </c>
      <c r="C37" s="97">
        <v>256852.05983309899</v>
      </c>
      <c r="D37" s="97">
        <v>263092.72997285001</v>
      </c>
      <c r="E37" s="97">
        <v>101880.401566532</v>
      </c>
      <c r="F37" s="97">
        <v>1177986.6968738199</v>
      </c>
      <c r="G37" s="97">
        <v>236.79999999999899</v>
      </c>
      <c r="H37" s="97">
        <v>15062.87</v>
      </c>
      <c r="I37" s="103">
        <v>23580.691240149201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4fVftEkFXywj4DOmCF7pOiTJ0tTaICDDlT5cTx5vjNmR2yqMV0FpahC/ZrIHCAMp+FbYIbuMobnlKUV0FsnwEw==" saltValue="HBeE3Y7jT6SYP/Vqcz+rfg==" spinCount="100000" sheet="1" objects="1" scenarios="1"/>
  <mergeCells count="1">
    <mergeCell ref="A1:B1"/>
  </mergeCells>
  <conditionalFormatting sqref="B8:I37">
    <cfRule type="cellIs" dxfId="368" priority="5" operator="between">
      <formula>0</formula>
      <formula>0.1</formula>
    </cfRule>
    <cfRule type="cellIs" dxfId="367" priority="6" operator="lessThan">
      <formula>0</formula>
    </cfRule>
    <cfRule type="cellIs" dxfId="366" priority="7" operator="greaterThanOrEqual">
      <formula>0.1</formula>
    </cfRule>
  </conditionalFormatting>
  <conditionalFormatting sqref="A1:XFD6 A38:XFD1048576 B8:XFD37 A7 J7:XFD7">
    <cfRule type="cellIs" dxfId="365" priority="4" operator="between">
      <formula>-0.1</formula>
      <formula>0</formula>
    </cfRule>
  </conditionalFormatting>
  <conditionalFormatting sqref="A8:A37">
    <cfRule type="cellIs" dxfId="364" priority="3" operator="between">
      <formula>-0.1</formula>
      <formula>0</formula>
    </cfRule>
  </conditionalFormatting>
  <conditionalFormatting sqref="B7:C7">
    <cfRule type="cellIs" dxfId="363" priority="2" operator="between">
      <formula>-0.1</formula>
      <formula>0</formula>
    </cfRule>
  </conditionalFormatting>
  <conditionalFormatting sqref="D7:I7">
    <cfRule type="cellIs" dxfId="36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Q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Contents'!B25</f>
        <v>Table 1.11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0.19</v>
      </c>
      <c r="C10" s="102">
        <v>0.19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17.91</v>
      </c>
      <c r="H13" s="94">
        <v>0</v>
      </c>
      <c r="I13" s="94">
        <v>0</v>
      </c>
      <c r="J13" s="94">
        <v>0</v>
      </c>
      <c r="K13" s="100">
        <v>17.91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68.59</v>
      </c>
      <c r="H14" s="102">
        <v>20.059999999999999</v>
      </c>
      <c r="I14" s="102">
        <v>21.22</v>
      </c>
      <c r="J14" s="102">
        <v>27.32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  <c r="P17" s="79"/>
      <c r="Q17" s="79"/>
    </row>
    <row r="18" spans="1:17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235</v>
      </c>
      <c r="B20" s="6">
        <v>32213</v>
      </c>
      <c r="C20" s="102">
        <v>16412</v>
      </c>
      <c r="D20" s="102">
        <v>14995</v>
      </c>
      <c r="E20" s="6">
        <v>806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5485.15</v>
      </c>
      <c r="H21" s="94">
        <v>27.52</v>
      </c>
      <c r="I21" s="94">
        <v>258.94</v>
      </c>
      <c r="J21" s="94">
        <v>5198.6899999999996</v>
      </c>
      <c r="K21" s="100">
        <v>0</v>
      </c>
    </row>
    <row r="22" spans="1:17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22.32</v>
      </c>
      <c r="H22" s="102">
        <v>0</v>
      </c>
      <c r="I22" s="102">
        <v>0.36</v>
      </c>
      <c r="J22" s="102">
        <v>0</v>
      </c>
      <c r="K22" s="6">
        <v>21.96</v>
      </c>
    </row>
    <row r="23" spans="1:17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8773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6.5000000000000002E-2</v>
      </c>
      <c r="H24" s="102">
        <v>0</v>
      </c>
      <c r="I24" s="102">
        <v>0</v>
      </c>
      <c r="J24" s="102">
        <v>0</v>
      </c>
      <c r="K24" s="6">
        <v>6.5000000000000002E-2</v>
      </c>
    </row>
    <row r="25" spans="1:17" ht="16.5" customHeight="1" x14ac:dyDescent="0.3">
      <c r="A25" s="46" t="s">
        <v>240</v>
      </c>
      <c r="B25" s="100">
        <v>290</v>
      </c>
      <c r="C25" s="94">
        <v>0</v>
      </c>
      <c r="D25" s="94">
        <v>0</v>
      </c>
      <c r="E25" s="100">
        <v>0</v>
      </c>
      <c r="F25" s="108"/>
      <c r="G25" s="100">
        <v>186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105.73</v>
      </c>
      <c r="H27" s="94">
        <v>20.52</v>
      </c>
      <c r="I27" s="94">
        <v>4.17</v>
      </c>
      <c r="J27" s="94">
        <v>16.920000000000002</v>
      </c>
      <c r="K27" s="100">
        <v>64.12</v>
      </c>
    </row>
    <row r="28" spans="1:17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122.76063653999999</v>
      </c>
      <c r="H28" s="102">
        <v>0</v>
      </c>
      <c r="I28" s="102">
        <v>0</v>
      </c>
      <c r="J28" s="102">
        <v>122.76063653999999</v>
      </c>
      <c r="K28" s="6">
        <v>0</v>
      </c>
    </row>
    <row r="29" spans="1:17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2.9453</v>
      </c>
      <c r="H31" s="94">
        <v>2.9453</v>
      </c>
      <c r="I31" s="94">
        <v>0</v>
      </c>
      <c r="J31" s="94">
        <v>0</v>
      </c>
      <c r="K31" s="100">
        <v>0</v>
      </c>
    </row>
    <row r="32" spans="1:17" ht="16.5" customHeight="1" x14ac:dyDescent="0.3">
      <c r="A32" s="46" t="s">
        <v>247</v>
      </c>
      <c r="B32" s="6">
        <v>17</v>
      </c>
      <c r="C32" s="102">
        <v>17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124.21</v>
      </c>
      <c r="C33" s="94">
        <v>124.21</v>
      </c>
      <c r="D33" s="94">
        <v>0</v>
      </c>
      <c r="E33" s="100">
        <v>0</v>
      </c>
      <c r="F33" s="108"/>
      <c r="G33" s="100">
        <v>1021.07</v>
      </c>
      <c r="H33" s="94">
        <v>191.14</v>
      </c>
      <c r="I33" s="94">
        <v>441.92</v>
      </c>
      <c r="J33" s="94">
        <v>388.01</v>
      </c>
      <c r="K33" s="100">
        <v>0</v>
      </c>
    </row>
    <row r="34" spans="1:11" ht="16.5" customHeight="1" x14ac:dyDescent="0.3">
      <c r="A34" s="46" t="s">
        <v>249</v>
      </c>
      <c r="B34" s="6">
        <v>423.43</v>
      </c>
      <c r="C34" s="102">
        <v>403.39</v>
      </c>
      <c r="D34" s="102">
        <v>0</v>
      </c>
      <c r="E34" s="6">
        <v>20.05</v>
      </c>
      <c r="F34" s="108"/>
      <c r="G34" s="6">
        <v>1144.75</v>
      </c>
      <c r="H34" s="102">
        <v>314.45</v>
      </c>
      <c r="I34" s="102">
        <v>544.71</v>
      </c>
      <c r="J34" s="102">
        <v>149.31</v>
      </c>
      <c r="K34" s="6">
        <v>136.28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2254.7600000000002</v>
      </c>
      <c r="H36" s="102">
        <v>189.76</v>
      </c>
      <c r="I36" s="102">
        <v>152.80000000000001</v>
      </c>
      <c r="J36" s="102">
        <v>1395.04</v>
      </c>
      <c r="K36" s="6">
        <v>517.16999999999996</v>
      </c>
    </row>
    <row r="37" spans="1:11" ht="16.5" customHeight="1" x14ac:dyDescent="0.3">
      <c r="A37" s="47" t="s">
        <v>77</v>
      </c>
      <c r="B37" s="103">
        <v>33067.83</v>
      </c>
      <c r="C37" s="97">
        <v>16956.789999999899</v>
      </c>
      <c r="D37" s="97">
        <v>14995</v>
      </c>
      <c r="E37" s="103">
        <v>826.05</v>
      </c>
      <c r="F37" s="109"/>
      <c r="G37" s="103">
        <v>19205.050936539999</v>
      </c>
      <c r="H37" s="97">
        <v>766.39530000000002</v>
      </c>
      <c r="I37" s="97">
        <v>1424.12</v>
      </c>
      <c r="J37" s="97">
        <v>7298.0506365399997</v>
      </c>
      <c r="K37" s="103">
        <v>757.505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+ZAu0P/t1gtwenx/9aIkIMJ0u9+yl8RcaVteujqzUphm4wGeZFuuZKtzKkMFCtuK6gUSKt7mTXdwOpibJQoMg==" saltValue="v+59NL5k32j/hlvAq8ULiw==" spinCount="100000" sheet="1" objects="1" scenarios="1"/>
  <mergeCells count="1">
    <mergeCell ref="A1:B1"/>
  </mergeCells>
  <conditionalFormatting sqref="B8:K37">
    <cfRule type="cellIs" dxfId="361" priority="7" operator="between">
      <formula>0</formula>
      <formula>0.1</formula>
    </cfRule>
    <cfRule type="cellIs" dxfId="360" priority="8" operator="lessThan">
      <formula>0</formula>
    </cfRule>
    <cfRule type="cellIs" dxfId="359" priority="9" operator="greaterThanOrEqual">
      <formula>0.1</formula>
    </cfRule>
  </conditionalFormatting>
  <conditionalFormatting sqref="A1:XFD6 A38:XFD1048576 B8:XFD37 A7 F7 L7:XFD7">
    <cfRule type="cellIs" dxfId="358" priority="6" operator="between">
      <formula>-0.1</formula>
      <formula>0</formula>
    </cfRule>
  </conditionalFormatting>
  <conditionalFormatting sqref="A8:A37">
    <cfRule type="cellIs" dxfId="357" priority="5" operator="between">
      <formula>-0.1</formula>
      <formula>0</formula>
    </cfRule>
  </conditionalFormatting>
  <conditionalFormatting sqref="B7:C7">
    <cfRule type="cellIs" dxfId="356" priority="4" operator="between">
      <formula>-0.1</formula>
      <formula>0</formula>
    </cfRule>
  </conditionalFormatting>
  <conditionalFormatting sqref="G7:H7">
    <cfRule type="cellIs" dxfId="355" priority="3" operator="between">
      <formula>-0.1</formula>
      <formula>0</formula>
    </cfRule>
  </conditionalFormatting>
  <conditionalFormatting sqref="D7:E7">
    <cfRule type="cellIs" dxfId="354" priority="2" operator="between">
      <formula>-0.1</formula>
      <formula>0</formula>
    </cfRule>
  </conditionalFormatting>
  <conditionalFormatting sqref="I7:K7">
    <cfRule type="cellIs" dxfId="35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Contents'!B28</f>
        <v>Table 1.12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2016:Q4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93496.735000000001</v>
      </c>
      <c r="C8" s="102">
        <v>9208.7939999999999</v>
      </c>
      <c r="D8" s="102">
        <v>26644.147000000001</v>
      </c>
      <c r="E8" s="102">
        <v>49699.177000000003</v>
      </c>
      <c r="F8" s="102">
        <v>0</v>
      </c>
      <c r="G8" s="102">
        <v>649.41300000000001</v>
      </c>
      <c r="H8" s="102">
        <v>441.42899999999997</v>
      </c>
      <c r="I8" s="102">
        <v>6699.2060000000001</v>
      </c>
      <c r="J8" s="6">
        <v>154.56899999999999</v>
      </c>
    </row>
    <row r="9" spans="1:10" ht="16.5" customHeight="1" x14ac:dyDescent="0.3">
      <c r="A9" s="46" t="s">
        <v>224</v>
      </c>
      <c r="B9" s="100">
        <v>48106.069535133</v>
      </c>
      <c r="C9" s="94">
        <v>1614.605768612</v>
      </c>
      <c r="D9" s="94">
        <v>5495.4394711909999</v>
      </c>
      <c r="E9" s="94">
        <v>14764.223484059001</v>
      </c>
      <c r="F9" s="94">
        <v>1594.5129413120001</v>
      </c>
      <c r="G9" s="94">
        <v>6311.5276840050001</v>
      </c>
      <c r="H9" s="94">
        <v>0</v>
      </c>
      <c r="I9" s="94">
        <v>0</v>
      </c>
      <c r="J9" s="100">
        <v>18325.760185954001</v>
      </c>
    </row>
    <row r="10" spans="1:10" ht="16.5" customHeight="1" x14ac:dyDescent="0.3">
      <c r="A10" s="46" t="s">
        <v>225</v>
      </c>
      <c r="B10" s="6">
        <v>8.27</v>
      </c>
      <c r="C10" s="102">
        <v>0</v>
      </c>
      <c r="D10" s="102">
        <v>0</v>
      </c>
      <c r="E10" s="102">
        <v>8.27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384.73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9.27</v>
      </c>
      <c r="J11" s="100">
        <v>375.46</v>
      </c>
    </row>
    <row r="12" spans="1:10" ht="16.5" customHeight="1" x14ac:dyDescent="0.3">
      <c r="A12" s="46" t="s">
        <v>227</v>
      </c>
      <c r="B12" s="6">
        <v>2069</v>
      </c>
      <c r="C12" s="102">
        <v>1090</v>
      </c>
      <c r="D12" s="102">
        <v>47</v>
      </c>
      <c r="E12" s="102">
        <v>437</v>
      </c>
      <c r="F12" s="102">
        <v>0</v>
      </c>
      <c r="G12" s="102">
        <v>0</v>
      </c>
      <c r="H12" s="102">
        <v>0</v>
      </c>
      <c r="I12" s="102">
        <v>103</v>
      </c>
      <c r="J12" s="6">
        <v>392</v>
      </c>
    </row>
    <row r="13" spans="1:10" ht="16.5" customHeight="1" x14ac:dyDescent="0.3">
      <c r="A13" s="46" t="s">
        <v>228</v>
      </c>
      <c r="B13" s="100">
        <v>657.4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657.4</v>
      </c>
      <c r="J13" s="100">
        <v>0</v>
      </c>
    </row>
    <row r="14" spans="1:10" ht="16.5" customHeight="1" x14ac:dyDescent="0.3">
      <c r="A14" s="46" t="s">
        <v>229</v>
      </c>
      <c r="B14" s="6">
        <v>158513.57</v>
      </c>
      <c r="C14" s="102">
        <v>60674.61</v>
      </c>
      <c r="D14" s="102">
        <v>69963.83</v>
      </c>
      <c r="E14" s="102">
        <v>22408.69</v>
      </c>
      <c r="F14" s="102">
        <v>211.29</v>
      </c>
      <c r="G14" s="102">
        <v>0</v>
      </c>
      <c r="H14" s="102">
        <v>687.69</v>
      </c>
      <c r="I14" s="102">
        <v>0</v>
      </c>
      <c r="J14" s="6">
        <v>4567.46</v>
      </c>
    </row>
    <row r="15" spans="1:10" ht="16.5" customHeight="1" x14ac:dyDescent="0.3">
      <c r="A15" s="46" t="s">
        <v>230</v>
      </c>
      <c r="B15" s="100">
        <v>20215.265060000002</v>
      </c>
      <c r="C15" s="94">
        <v>3628.925115</v>
      </c>
      <c r="D15" s="94">
        <v>5361.1598800000002</v>
      </c>
      <c r="E15" s="94">
        <v>8201.6383210000004</v>
      </c>
      <c r="F15" s="94">
        <v>274.19034909999999</v>
      </c>
      <c r="G15" s="94">
        <v>96.29557767</v>
      </c>
      <c r="H15" s="94">
        <v>0</v>
      </c>
      <c r="I15" s="94">
        <v>34.068953980000003</v>
      </c>
      <c r="J15" s="100">
        <v>2618.9868590000001</v>
      </c>
    </row>
    <row r="16" spans="1:10" ht="16.5" customHeight="1" x14ac:dyDescent="0.3">
      <c r="A16" s="46" t="s">
        <v>231</v>
      </c>
      <c r="B16" s="6">
        <v>988134</v>
      </c>
      <c r="C16" s="102">
        <v>94169</v>
      </c>
      <c r="D16" s="102">
        <v>132067</v>
      </c>
      <c r="E16" s="102">
        <v>171252</v>
      </c>
      <c r="F16" s="102">
        <v>45490</v>
      </c>
      <c r="G16" s="102">
        <v>18108</v>
      </c>
      <c r="H16" s="102">
        <v>0</v>
      </c>
      <c r="I16" s="102">
        <v>127000</v>
      </c>
      <c r="J16" s="6">
        <v>400048</v>
      </c>
    </row>
    <row r="17" spans="1:10" ht="16.5" customHeight="1" x14ac:dyDescent="0.3">
      <c r="A17" s="46" t="s">
        <v>232</v>
      </c>
      <c r="B17" s="100">
        <v>1557453.3770000001</v>
      </c>
      <c r="C17" s="94">
        <v>96970.373000000007</v>
      </c>
      <c r="D17" s="94">
        <v>388971.20199999999</v>
      </c>
      <c r="E17" s="94">
        <v>813395.32799999998</v>
      </c>
      <c r="F17" s="94">
        <v>5213.7939999999999</v>
      </c>
      <c r="G17" s="94">
        <v>0</v>
      </c>
      <c r="H17" s="94">
        <v>977.29600000000005</v>
      </c>
      <c r="I17" s="94">
        <v>150698.37100000001</v>
      </c>
      <c r="J17" s="100">
        <v>101227.01300000001</v>
      </c>
    </row>
    <row r="18" spans="1:10" ht="16.5" customHeight="1" x14ac:dyDescent="0.3">
      <c r="A18" s="46" t="s">
        <v>233</v>
      </c>
      <c r="B18" s="6">
        <v>2742.9749999999999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2724.98</v>
      </c>
      <c r="J18" s="6">
        <v>17.995000000000001</v>
      </c>
    </row>
    <row r="19" spans="1:10" ht="16.5" customHeight="1" x14ac:dyDescent="0.3">
      <c r="A19" s="46" t="s">
        <v>234</v>
      </c>
      <c r="B19" s="100">
        <v>18065.439999999999</v>
      </c>
      <c r="C19" s="94">
        <v>1041.69</v>
      </c>
      <c r="D19" s="94">
        <v>4121.5200000000004</v>
      </c>
      <c r="E19" s="94">
        <v>2593.9299999999998</v>
      </c>
      <c r="F19" s="94">
        <v>3161.72</v>
      </c>
      <c r="G19" s="94">
        <v>1045.8699999999999</v>
      </c>
      <c r="H19" s="94">
        <v>3122.8</v>
      </c>
      <c r="I19" s="94">
        <v>2624.98</v>
      </c>
      <c r="J19" s="100">
        <v>352.93</v>
      </c>
    </row>
    <row r="20" spans="1:10" ht="16.5" customHeight="1" x14ac:dyDescent="0.3">
      <c r="A20" s="46" t="s">
        <v>235</v>
      </c>
      <c r="B20" s="6">
        <v>505828</v>
      </c>
      <c r="C20" s="102">
        <v>0</v>
      </c>
      <c r="D20" s="102">
        <v>0</v>
      </c>
      <c r="E20" s="102">
        <v>0</v>
      </c>
      <c r="F20" s="102">
        <v>5675</v>
      </c>
      <c r="G20" s="102">
        <v>0</v>
      </c>
      <c r="H20" s="102">
        <v>0</v>
      </c>
      <c r="I20" s="102">
        <v>12154</v>
      </c>
      <c r="J20" s="6">
        <v>487999</v>
      </c>
    </row>
    <row r="21" spans="1:10" ht="16.5" customHeight="1" x14ac:dyDescent="0.3">
      <c r="A21" s="46" t="s">
        <v>236</v>
      </c>
      <c r="B21" s="100">
        <v>63490.46</v>
      </c>
      <c r="C21" s="94">
        <v>0</v>
      </c>
      <c r="D21" s="94">
        <v>722.62</v>
      </c>
      <c r="E21" s="94">
        <v>3089.12</v>
      </c>
      <c r="F21" s="94">
        <v>0</v>
      </c>
      <c r="G21" s="94">
        <v>0</v>
      </c>
      <c r="H21" s="94">
        <v>706.54</v>
      </c>
      <c r="I21" s="94">
        <v>45785.18</v>
      </c>
      <c r="J21" s="100">
        <v>13187</v>
      </c>
    </row>
    <row r="22" spans="1:10" ht="16.5" customHeight="1" x14ac:dyDescent="0.3">
      <c r="A22" s="46" t="s">
        <v>237</v>
      </c>
      <c r="B22" s="6">
        <v>17657.59</v>
      </c>
      <c r="C22" s="102">
        <v>1598.26</v>
      </c>
      <c r="D22" s="102">
        <v>1017.32</v>
      </c>
      <c r="E22" s="102">
        <v>9831.89</v>
      </c>
      <c r="F22" s="102">
        <v>0</v>
      </c>
      <c r="G22" s="102">
        <v>0</v>
      </c>
      <c r="H22" s="102">
        <v>91.73</v>
      </c>
      <c r="I22" s="102">
        <v>27.38</v>
      </c>
      <c r="J22" s="6">
        <v>5091.01</v>
      </c>
    </row>
    <row r="23" spans="1:10" ht="16.5" customHeight="1" x14ac:dyDescent="0.3">
      <c r="A23" s="46" t="s">
        <v>238</v>
      </c>
      <c r="B23" s="100">
        <v>584972</v>
      </c>
      <c r="C23" s="94">
        <v>62367</v>
      </c>
      <c r="D23" s="94">
        <v>110209</v>
      </c>
      <c r="E23" s="94">
        <v>174777</v>
      </c>
      <c r="F23" s="94">
        <v>22466</v>
      </c>
      <c r="G23" s="94">
        <v>0</v>
      </c>
      <c r="H23" s="94">
        <v>0</v>
      </c>
      <c r="I23" s="94">
        <v>50590</v>
      </c>
      <c r="J23" s="100">
        <v>164563</v>
      </c>
    </row>
    <row r="24" spans="1:10" ht="16.5" customHeight="1" x14ac:dyDescent="0.3">
      <c r="A24" s="46" t="s">
        <v>239</v>
      </c>
      <c r="B24" s="6">
        <v>7569.2576445028899</v>
      </c>
      <c r="C24" s="102">
        <v>1994.2127270999999</v>
      </c>
      <c r="D24" s="102">
        <v>693.39915671000006</v>
      </c>
      <c r="E24" s="102">
        <v>219.56856035999999</v>
      </c>
      <c r="F24" s="102">
        <v>0</v>
      </c>
      <c r="G24" s="102">
        <v>0</v>
      </c>
      <c r="H24" s="102">
        <v>15.2894161065364</v>
      </c>
      <c r="I24" s="102">
        <v>287.96142248254301</v>
      </c>
      <c r="J24" s="6">
        <v>4358.8263617438097</v>
      </c>
    </row>
    <row r="25" spans="1:10" ht="16.5" customHeight="1" x14ac:dyDescent="0.3">
      <c r="A25" s="46" t="s">
        <v>240</v>
      </c>
      <c r="B25" s="100">
        <v>763564</v>
      </c>
      <c r="C25" s="94">
        <v>270977</v>
      </c>
      <c r="D25" s="94">
        <v>242482</v>
      </c>
      <c r="E25" s="94">
        <v>16951</v>
      </c>
      <c r="F25" s="94">
        <v>0</v>
      </c>
      <c r="G25" s="94">
        <v>0</v>
      </c>
      <c r="H25" s="94">
        <v>0</v>
      </c>
      <c r="I25" s="94">
        <v>100365</v>
      </c>
      <c r="J25" s="100">
        <v>132789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37635.49</v>
      </c>
      <c r="C27" s="94">
        <v>1971.76</v>
      </c>
      <c r="D27" s="94">
        <v>4143.92</v>
      </c>
      <c r="E27" s="94">
        <v>2583.83</v>
      </c>
      <c r="F27" s="94">
        <v>1524.92</v>
      </c>
      <c r="G27" s="94">
        <v>0</v>
      </c>
      <c r="H27" s="94">
        <v>2072.89</v>
      </c>
      <c r="I27" s="94">
        <v>493.71</v>
      </c>
      <c r="J27" s="100">
        <v>24844.45</v>
      </c>
    </row>
    <row r="28" spans="1:10" ht="16.5" customHeight="1" x14ac:dyDescent="0.3">
      <c r="A28" s="46" t="s">
        <v>243</v>
      </c>
      <c r="B28" s="6">
        <v>14422.415982660001</v>
      </c>
      <c r="C28" s="102">
        <v>1.8532234299999999</v>
      </c>
      <c r="D28" s="102">
        <v>41.157585539999999</v>
      </c>
      <c r="E28" s="102">
        <v>24.998367170000002</v>
      </c>
      <c r="F28" s="102">
        <v>1057.0545114199999</v>
      </c>
      <c r="G28" s="102">
        <v>212.27922963</v>
      </c>
      <c r="H28" s="102">
        <v>24.50225249</v>
      </c>
      <c r="I28" s="102">
        <v>10528.874892870001</v>
      </c>
      <c r="J28" s="6">
        <v>2531.6959201099999</v>
      </c>
    </row>
    <row r="29" spans="1:10" ht="16.5" customHeight="1" x14ac:dyDescent="0.3">
      <c r="A29" s="46" t="s">
        <v>244</v>
      </c>
      <c r="B29" s="100">
        <v>4181.1899999999996</v>
      </c>
      <c r="C29" s="94">
        <v>24.01</v>
      </c>
      <c r="D29" s="94">
        <v>0</v>
      </c>
      <c r="E29" s="94">
        <v>11.97</v>
      </c>
      <c r="F29" s="94">
        <v>0</v>
      </c>
      <c r="G29" s="94">
        <v>0</v>
      </c>
      <c r="H29" s="94">
        <v>49.83</v>
      </c>
      <c r="I29" s="94">
        <v>0</v>
      </c>
      <c r="J29" s="100">
        <v>4095.38</v>
      </c>
    </row>
    <row r="30" spans="1:10" ht="16.5" customHeight="1" x14ac:dyDescent="0.3">
      <c r="A30" s="46" t="s">
        <v>245</v>
      </c>
      <c r="B30" s="6">
        <v>1538.0229999999999</v>
      </c>
      <c r="C30" s="102">
        <v>5.9969999999999999</v>
      </c>
      <c r="D30" s="102">
        <v>9.6549999999999994</v>
      </c>
      <c r="E30" s="102">
        <v>297.91199999999998</v>
      </c>
      <c r="F30" s="102">
        <v>245.214</v>
      </c>
      <c r="G30" s="102">
        <v>0</v>
      </c>
      <c r="H30" s="102">
        <v>0</v>
      </c>
      <c r="I30" s="102">
        <v>979.245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75059</v>
      </c>
      <c r="C32" s="102">
        <v>5436</v>
      </c>
      <c r="D32" s="102">
        <v>20318</v>
      </c>
      <c r="E32" s="102">
        <v>24532</v>
      </c>
      <c r="F32" s="102">
        <v>0</v>
      </c>
      <c r="G32" s="102">
        <v>22367</v>
      </c>
      <c r="H32" s="102">
        <v>306</v>
      </c>
      <c r="I32" s="102">
        <v>378</v>
      </c>
      <c r="J32" s="6">
        <v>1722</v>
      </c>
    </row>
    <row r="33" spans="1:10" ht="16.5" customHeight="1" x14ac:dyDescent="0.3">
      <c r="A33" s="46" t="s">
        <v>248</v>
      </c>
      <c r="B33" s="100">
        <v>20406.599999999999</v>
      </c>
      <c r="C33" s="94">
        <v>6851.5</v>
      </c>
      <c r="D33" s="94">
        <v>1605.76</v>
      </c>
      <c r="E33" s="94">
        <v>8702.33</v>
      </c>
      <c r="F33" s="94">
        <v>163.19999999999999</v>
      </c>
      <c r="G33" s="94">
        <v>0</v>
      </c>
      <c r="H33" s="94">
        <v>1277.99</v>
      </c>
      <c r="I33" s="94">
        <v>0</v>
      </c>
      <c r="J33" s="100">
        <v>1805.81</v>
      </c>
    </row>
    <row r="34" spans="1:10" ht="16.5" customHeight="1" x14ac:dyDescent="0.3">
      <c r="A34" s="46" t="s">
        <v>249</v>
      </c>
      <c r="B34" s="6">
        <v>99884.72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31107.05</v>
      </c>
      <c r="J34" s="6">
        <v>68777.67</v>
      </c>
    </row>
    <row r="35" spans="1:10" ht="16.5" customHeight="1" x14ac:dyDescent="0.3">
      <c r="A35" s="46" t="s">
        <v>250</v>
      </c>
      <c r="B35" s="100">
        <v>15620.4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15132.98</v>
      </c>
      <c r="J35" s="100">
        <v>487.42</v>
      </c>
    </row>
    <row r="36" spans="1:10" ht="16.5" customHeight="1" x14ac:dyDescent="0.3">
      <c r="A36" s="46" t="s">
        <v>251</v>
      </c>
      <c r="B36" s="6">
        <v>381419.8</v>
      </c>
      <c r="C36" s="102">
        <v>35339.96</v>
      </c>
      <c r="D36" s="102">
        <v>3458.73</v>
      </c>
      <c r="E36" s="102">
        <v>67122.27</v>
      </c>
      <c r="F36" s="102">
        <v>459.04</v>
      </c>
      <c r="G36" s="102">
        <v>314.35000000000002</v>
      </c>
      <c r="H36" s="102">
        <v>2395.6799999999998</v>
      </c>
      <c r="I36" s="102">
        <v>23549.14</v>
      </c>
      <c r="J36" s="6">
        <v>248780.63</v>
      </c>
    </row>
    <row r="37" spans="1:10" ht="16.5" customHeight="1" x14ac:dyDescent="0.3">
      <c r="A37" s="47" t="s">
        <v>77</v>
      </c>
      <c r="B37" s="103">
        <v>5483095.7782222899</v>
      </c>
      <c r="C37" s="97">
        <v>654965.55083414202</v>
      </c>
      <c r="D37" s="97">
        <v>1017372.86009344</v>
      </c>
      <c r="E37" s="97">
        <v>1390904.14573258</v>
      </c>
      <c r="F37" s="97">
        <v>87535.935801832005</v>
      </c>
      <c r="G37" s="97">
        <v>49104.735491304898</v>
      </c>
      <c r="H37" s="97">
        <v>12169.666668596499</v>
      </c>
      <c r="I37" s="97">
        <v>581929.79726933199</v>
      </c>
      <c r="J37" s="103">
        <v>1689113.0663268</v>
      </c>
    </row>
  </sheetData>
  <sheetProtection algorithmName="SHA-512" hashValue="kTBTBYe1D9KNGxQl3vm7hxhzHeWAbCU9UIh2tFCLOSDhYYZ3jPbdAAVspJPRQYg5G53YtQJc4PdneNi0eX05zQ==" saltValue="gjjyP0g1av/ur0u1Jur5wQ==" spinCount="100000" sheet="1" objects="1" scenarios="1"/>
  <mergeCells count="1">
    <mergeCell ref="A1:B1"/>
  </mergeCells>
  <conditionalFormatting sqref="B8:J37">
    <cfRule type="cellIs" dxfId="352" priority="5" operator="between">
      <formula>0</formula>
      <formula>0.1</formula>
    </cfRule>
    <cfRule type="cellIs" dxfId="351" priority="6" operator="lessThan">
      <formula>0</formula>
    </cfRule>
    <cfRule type="cellIs" dxfId="350" priority="7" operator="greaterThanOrEqual">
      <formula>0.1</formula>
    </cfRule>
  </conditionalFormatting>
  <conditionalFormatting sqref="A1:XFD6 A38:XFD1048576 B8:XFD37 A7 K7:XFD7">
    <cfRule type="cellIs" dxfId="349" priority="4" operator="between">
      <formula>-0.1</formula>
      <formula>0</formula>
    </cfRule>
  </conditionalFormatting>
  <conditionalFormatting sqref="A8:A37">
    <cfRule type="cellIs" dxfId="348" priority="3" operator="between">
      <formula>-0.1</formula>
      <formula>0</formula>
    </cfRule>
  </conditionalFormatting>
  <conditionalFormatting sqref="B7:C7">
    <cfRule type="cellIs" dxfId="347" priority="2" operator="between">
      <formula>-0.1</formula>
      <formula>0</formula>
    </cfRule>
  </conditionalFormatting>
  <conditionalFormatting sqref="D7:J7">
    <cfRule type="cellIs" dxfId="346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39"/>
  <sheetViews>
    <sheetView showGridLines="0" showZeros="0" zoomScale="85" zoomScaleNormal="85" workbookViewId="0">
      <selection activeCell="J21" sqref="J21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Contents'!B29</f>
        <v>Table 1.13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2016:Q4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154.56899999999999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154.56899999999999</v>
      </c>
      <c r="K8" s="108" t="e">
        <f>#REF!</f>
        <v>#REF!</v>
      </c>
      <c r="L8" s="105">
        <v>154.56899999999999</v>
      </c>
      <c r="M8" s="104">
        <v>0</v>
      </c>
    </row>
    <row r="9" spans="1:13" ht="16.5" customHeight="1" x14ac:dyDescent="0.3">
      <c r="A9" s="46" t="s">
        <v>224</v>
      </c>
      <c r="B9" s="100">
        <v>18325.760185954001</v>
      </c>
      <c r="C9" s="94">
        <v>0</v>
      </c>
      <c r="D9" s="94">
        <v>0</v>
      </c>
      <c r="E9" s="94">
        <v>0</v>
      </c>
      <c r="F9" s="94">
        <v>18091.624178692</v>
      </c>
      <c r="G9" s="94">
        <v>0</v>
      </c>
      <c r="H9" s="94">
        <v>115.98639759</v>
      </c>
      <c r="I9" s="94">
        <v>0</v>
      </c>
      <c r="J9" s="100">
        <v>118.149609672</v>
      </c>
      <c r="K9" s="108"/>
      <c r="L9" s="93">
        <v>18209.773788364</v>
      </c>
      <c r="M9" s="95">
        <v>115.98639759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104">
        <v>0</v>
      </c>
    </row>
    <row r="11" spans="1:13" ht="16.5" customHeight="1" x14ac:dyDescent="0.3">
      <c r="A11" s="46" t="s">
        <v>226</v>
      </c>
      <c r="B11" s="100">
        <v>375.46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227</v>
      </c>
      <c r="B12" s="6">
        <v>392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242</v>
      </c>
      <c r="I12" s="102">
        <v>73</v>
      </c>
      <c r="J12" s="6">
        <v>77</v>
      </c>
      <c r="K12" s="108" t="e">
        <f>#REF!</f>
        <v>#REF!</v>
      </c>
      <c r="L12" s="105">
        <v>1671</v>
      </c>
      <c r="M12" s="104">
        <v>398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229</v>
      </c>
      <c r="B14" s="6">
        <v>4567.46</v>
      </c>
      <c r="C14" s="102">
        <v>0</v>
      </c>
      <c r="D14" s="102">
        <v>0</v>
      </c>
      <c r="E14" s="102">
        <v>0</v>
      </c>
      <c r="F14" s="102">
        <v>0</v>
      </c>
      <c r="G14" s="102">
        <v>82.39</v>
      </c>
      <c r="H14" s="102">
        <v>19.309999999999999</v>
      </c>
      <c r="I14" s="102">
        <v>1802.21</v>
      </c>
      <c r="J14" s="6">
        <v>2663.55</v>
      </c>
      <c r="K14" s="108" t="e">
        <f>#REF!</f>
        <v>#REF!</v>
      </c>
      <c r="L14" s="105">
        <v>0</v>
      </c>
      <c r="M14" s="104">
        <v>0</v>
      </c>
    </row>
    <row r="15" spans="1:13" ht="16.5" customHeight="1" x14ac:dyDescent="0.3">
      <c r="A15" s="46" t="s">
        <v>230</v>
      </c>
      <c r="B15" s="100">
        <v>2618.9868590000001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231</v>
      </c>
      <c r="B16" s="6">
        <v>400048</v>
      </c>
      <c r="C16" s="102">
        <v>0</v>
      </c>
      <c r="D16" s="102">
        <v>0</v>
      </c>
      <c r="E16" s="102">
        <v>0</v>
      </c>
      <c r="F16" s="102">
        <v>122508</v>
      </c>
      <c r="G16" s="102">
        <v>212500</v>
      </c>
      <c r="H16" s="102">
        <v>56586</v>
      </c>
      <c r="I16" s="102">
        <v>8454</v>
      </c>
      <c r="J16" s="6">
        <v>0</v>
      </c>
      <c r="K16" s="108" t="e">
        <f>#REF!</f>
        <v>#REF!</v>
      </c>
      <c r="L16" s="105">
        <v>0</v>
      </c>
      <c r="M16" s="104">
        <v>0</v>
      </c>
    </row>
    <row r="17" spans="1:13" ht="16.5" customHeight="1" x14ac:dyDescent="0.3">
      <c r="A17" s="46" t="s">
        <v>232</v>
      </c>
      <c r="B17" s="100">
        <v>101227.01300000001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2831.7139999999999</v>
      </c>
      <c r="J17" s="100">
        <v>98395.298999999999</v>
      </c>
      <c r="K17" s="108"/>
      <c r="L17" s="93">
        <v>101227.01300000001</v>
      </c>
      <c r="M17" s="95">
        <v>0</v>
      </c>
    </row>
    <row r="18" spans="1:13" ht="16.5" customHeight="1" x14ac:dyDescent="0.3">
      <c r="A18" s="46" t="s">
        <v>233</v>
      </c>
      <c r="B18" s="6">
        <v>17.995000000000001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17.995000000000001</v>
      </c>
      <c r="K18" s="108" t="e">
        <f>#REF!</f>
        <v>#REF!</v>
      </c>
      <c r="L18" s="105">
        <v>0</v>
      </c>
      <c r="M18" s="104">
        <v>17.995000000000001</v>
      </c>
    </row>
    <row r="19" spans="1:13" ht="16.5" customHeight="1" x14ac:dyDescent="0.3">
      <c r="A19" s="46" t="s">
        <v>234</v>
      </c>
      <c r="B19" s="100">
        <v>352.93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84.99</v>
      </c>
      <c r="J19" s="100">
        <v>267.95</v>
      </c>
      <c r="K19" s="108"/>
      <c r="L19" s="93">
        <v>352.93</v>
      </c>
      <c r="M19" s="95">
        <v>0</v>
      </c>
    </row>
    <row r="20" spans="1:13" ht="16.5" customHeight="1" x14ac:dyDescent="0.3">
      <c r="A20" s="46" t="s">
        <v>235</v>
      </c>
      <c r="B20" s="6">
        <v>487999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104">
        <v>0</v>
      </c>
    </row>
    <row r="21" spans="1:13" ht="16.5" customHeight="1" x14ac:dyDescent="0.3">
      <c r="A21" s="46" t="s">
        <v>236</v>
      </c>
      <c r="B21" s="100">
        <v>13187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3638</v>
      </c>
      <c r="J21" s="100">
        <v>9549</v>
      </c>
      <c r="K21" s="108"/>
      <c r="L21" s="93">
        <v>3638</v>
      </c>
      <c r="M21" s="95">
        <v>9549</v>
      </c>
    </row>
    <row r="22" spans="1:13" ht="16.5" customHeight="1" x14ac:dyDescent="0.3">
      <c r="A22" s="46" t="s">
        <v>237</v>
      </c>
      <c r="B22" s="6">
        <v>5091.01</v>
      </c>
      <c r="C22" s="102">
        <v>0</v>
      </c>
      <c r="D22" s="102">
        <v>0</v>
      </c>
      <c r="E22" s="102">
        <v>0</v>
      </c>
      <c r="F22" s="102">
        <v>0</v>
      </c>
      <c r="G22" s="102">
        <v>20.420000000000002</v>
      </c>
      <c r="H22" s="102">
        <v>87.58</v>
      </c>
      <c r="I22" s="102">
        <v>1111.25</v>
      </c>
      <c r="J22" s="6">
        <v>3871.77</v>
      </c>
      <c r="K22" s="108" t="e">
        <f>#REF!</f>
        <v>#REF!</v>
      </c>
      <c r="L22" s="105">
        <v>3871.77</v>
      </c>
      <c r="M22" s="104">
        <v>0</v>
      </c>
    </row>
    <row r="23" spans="1:13" ht="16.5" customHeight="1" x14ac:dyDescent="0.3">
      <c r="A23" s="46" t="s">
        <v>238</v>
      </c>
      <c r="B23" s="100">
        <v>164563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27603</v>
      </c>
      <c r="I23" s="94">
        <v>0</v>
      </c>
      <c r="J23" s="100">
        <v>136960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239</v>
      </c>
      <c r="B24" s="6">
        <v>4358.8263617438097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606.74589907404004</v>
      </c>
      <c r="I24" s="102">
        <v>161.37730259604899</v>
      </c>
      <c r="J24" s="6">
        <v>3590.70316007372</v>
      </c>
      <c r="K24" s="108" t="e">
        <f>#REF!</f>
        <v>#REF!</v>
      </c>
      <c r="L24" s="105">
        <v>4092.3072977438101</v>
      </c>
      <c r="M24" s="104">
        <v>266.51906400000001</v>
      </c>
    </row>
    <row r="25" spans="1:13" ht="16.5" customHeight="1" x14ac:dyDescent="0.3">
      <c r="A25" s="46" t="s">
        <v>240</v>
      </c>
      <c r="B25" s="100">
        <v>132789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32916</v>
      </c>
      <c r="I25" s="94">
        <v>24412</v>
      </c>
      <c r="J25" s="100">
        <v>75461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104">
        <v>0</v>
      </c>
    </row>
    <row r="27" spans="1:13" ht="16.5" customHeight="1" x14ac:dyDescent="0.3">
      <c r="A27" s="46" t="s">
        <v>242</v>
      </c>
      <c r="B27" s="100">
        <v>24844.45</v>
      </c>
      <c r="C27" s="94">
        <v>0</v>
      </c>
      <c r="D27" s="94">
        <v>0</v>
      </c>
      <c r="E27" s="94">
        <v>0</v>
      </c>
      <c r="F27" s="94">
        <v>0</v>
      </c>
      <c r="G27" s="94">
        <v>1349.23</v>
      </c>
      <c r="H27" s="94">
        <v>23436.44</v>
      </c>
      <c r="I27" s="94">
        <v>0</v>
      </c>
      <c r="J27" s="100">
        <v>58.78</v>
      </c>
      <c r="K27" s="108"/>
      <c r="L27" s="93">
        <v>0</v>
      </c>
      <c r="M27" s="95">
        <v>0</v>
      </c>
    </row>
    <row r="28" spans="1:13" ht="16.5" customHeight="1" x14ac:dyDescent="0.3">
      <c r="A28" s="46" t="s">
        <v>243</v>
      </c>
      <c r="B28" s="6">
        <v>2531.6959201099999</v>
      </c>
      <c r="C28" s="102">
        <v>0</v>
      </c>
      <c r="D28" s="102">
        <v>0</v>
      </c>
      <c r="E28" s="102">
        <v>0</v>
      </c>
      <c r="F28" s="102">
        <v>1537.43778505</v>
      </c>
      <c r="G28" s="102">
        <v>0</v>
      </c>
      <c r="H28" s="102">
        <v>116.10808695999999</v>
      </c>
      <c r="I28" s="102">
        <v>0</v>
      </c>
      <c r="J28" s="6">
        <v>878.15004810000005</v>
      </c>
      <c r="K28" s="108" t="e">
        <f>#REF!</f>
        <v>#REF!</v>
      </c>
      <c r="L28" s="105">
        <v>2507.2536112900002</v>
      </c>
      <c r="M28" s="104">
        <v>24.442308820000001</v>
      </c>
    </row>
    <row r="29" spans="1:13" ht="16.5" customHeight="1" x14ac:dyDescent="0.3">
      <c r="A29" s="46" t="s">
        <v>244</v>
      </c>
      <c r="B29" s="100">
        <v>4095.38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4095.38</v>
      </c>
      <c r="K29" s="108"/>
      <c r="L29" s="93">
        <v>0</v>
      </c>
      <c r="M29" s="95">
        <v>4095.38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104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247</v>
      </c>
      <c r="B32" s="6">
        <v>1722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1722</v>
      </c>
      <c r="J32" s="6">
        <v>0</v>
      </c>
      <c r="K32" s="108" t="e">
        <f>#REF!</f>
        <v>#REF!</v>
      </c>
      <c r="L32" s="105">
        <v>1722</v>
      </c>
      <c r="M32" s="104">
        <v>0</v>
      </c>
    </row>
    <row r="33" spans="1:13" ht="16.5" customHeight="1" x14ac:dyDescent="0.3">
      <c r="A33" s="46" t="s">
        <v>248</v>
      </c>
      <c r="B33" s="100">
        <v>1805.81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1805.81</v>
      </c>
      <c r="J33" s="100">
        <v>0</v>
      </c>
      <c r="K33" s="108"/>
      <c r="L33" s="93">
        <v>617.01</v>
      </c>
      <c r="M33" s="95">
        <v>0</v>
      </c>
    </row>
    <row r="34" spans="1:13" ht="16.5" customHeight="1" x14ac:dyDescent="0.3">
      <c r="A34" s="46" t="s">
        <v>249</v>
      </c>
      <c r="B34" s="6">
        <v>68777.67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1115.52</v>
      </c>
      <c r="J34" s="6">
        <v>67662.149999999994</v>
      </c>
      <c r="K34" s="108" t="e">
        <f>#REF!</f>
        <v>#REF!</v>
      </c>
      <c r="L34" s="105">
        <v>0</v>
      </c>
      <c r="M34" s="104">
        <v>0</v>
      </c>
    </row>
    <row r="35" spans="1:13" ht="16.5" customHeight="1" x14ac:dyDescent="0.3">
      <c r="A35" s="46" t="s">
        <v>250</v>
      </c>
      <c r="B35" s="100">
        <v>487.42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368.39</v>
      </c>
      <c r="I35" s="94">
        <v>0</v>
      </c>
      <c r="J35" s="100">
        <v>119.03</v>
      </c>
      <c r="K35" s="108"/>
      <c r="L35" s="93">
        <v>19.760000000000002</v>
      </c>
      <c r="M35" s="95">
        <v>348.63</v>
      </c>
    </row>
    <row r="36" spans="1:13" ht="16.5" customHeight="1" x14ac:dyDescent="0.3">
      <c r="A36" s="46" t="s">
        <v>251</v>
      </c>
      <c r="B36" s="6">
        <v>248780.63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248780.63</v>
      </c>
      <c r="K36" s="108" t="e">
        <f>#REF!</f>
        <v>#REF!</v>
      </c>
      <c r="L36" s="105">
        <v>248780.63</v>
      </c>
      <c r="M36" s="104">
        <v>0</v>
      </c>
    </row>
    <row r="37" spans="1:13" ht="16.5" customHeight="1" x14ac:dyDescent="0.3">
      <c r="A37" s="47" t="s">
        <v>77</v>
      </c>
      <c r="B37" s="103">
        <v>1689113.0663268</v>
      </c>
      <c r="C37" s="97">
        <v>0</v>
      </c>
      <c r="D37" s="97">
        <v>0</v>
      </c>
      <c r="E37" s="97">
        <v>0</v>
      </c>
      <c r="F37" s="97">
        <v>142137.06196374199</v>
      </c>
      <c r="G37" s="97">
        <v>213952.04</v>
      </c>
      <c r="H37" s="97">
        <v>142097.56038362399</v>
      </c>
      <c r="I37" s="97">
        <v>47211.871302596002</v>
      </c>
      <c r="J37" s="103">
        <v>652721.10581784497</v>
      </c>
      <c r="K37" s="109"/>
      <c r="L37" s="96">
        <v>386864.01669739699</v>
      </c>
      <c r="M37" s="98">
        <v>14815.95277041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DYOJMl8h6girnf68wCCwfI9BRFv2NO09oDA/gG3dAa+JtgsD/7EWn/EhDvxzy+rluz3AUzodtQ4JlWTDrZCZRg==" saltValue="xL2D26GniQPCHxrQ3d2MGQ==" spinCount="100000" sheet="1" objects="1" scenarios="1"/>
  <mergeCells count="1">
    <mergeCell ref="A1:B1"/>
  </mergeCells>
  <conditionalFormatting sqref="B8:M37">
    <cfRule type="cellIs" dxfId="345" priority="8" operator="between">
      <formula>0</formula>
      <formula>0.1</formula>
    </cfRule>
    <cfRule type="cellIs" dxfId="344" priority="9" operator="lessThan">
      <formula>0</formula>
    </cfRule>
    <cfRule type="cellIs" dxfId="343" priority="10" operator="greaterThanOrEqual">
      <formula>0.1</formula>
    </cfRule>
  </conditionalFormatting>
  <conditionalFormatting sqref="A1:XFD6 A38:XFD1048576 B8:XFD37 A7 K7 N7:XFD7">
    <cfRule type="cellIs" dxfId="342" priority="6" operator="between">
      <formula>-0.1</formula>
      <formula>0</formula>
    </cfRule>
  </conditionalFormatting>
  <conditionalFormatting sqref="A8:A37">
    <cfRule type="cellIs" dxfId="341" priority="5" operator="between">
      <formula>-0.1</formula>
      <formula>0</formula>
    </cfRule>
  </conditionalFormatting>
  <conditionalFormatting sqref="B7:C7">
    <cfRule type="cellIs" dxfId="340" priority="4" operator="between">
      <formula>-0.1</formula>
      <formula>0</formula>
    </cfRule>
  </conditionalFormatting>
  <conditionalFormatting sqref="D7:J7">
    <cfRule type="cellIs" dxfId="339" priority="3" operator="between">
      <formula>-0.1</formula>
      <formula>0</formula>
    </cfRule>
  </conditionalFormatting>
  <conditionalFormatting sqref="L7">
    <cfRule type="cellIs" dxfId="338" priority="2" operator="between">
      <formula>-0.1</formula>
      <formula>0</formula>
    </cfRule>
  </conditionalFormatting>
  <conditionalFormatting sqref="M7">
    <cfRule type="cellIs" dxfId="33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Contents'!B30</f>
        <v>Table 1.14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Contents'!A30&amp;", "&amp;'Table of Contents'!A3</f>
        <v>AIF: Total Net Assets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16371.905000000001</v>
      </c>
      <c r="H8" s="102">
        <v>3761.8130000000001</v>
      </c>
      <c r="I8" s="102">
        <v>1154.3219999999999</v>
      </c>
      <c r="J8" s="102">
        <v>11301.200999999999</v>
      </c>
      <c r="K8" s="6">
        <v>154.56899999999999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16828.680423881</v>
      </c>
      <c r="H9" s="94">
        <v>502.21711664499998</v>
      </c>
      <c r="I9" s="94">
        <v>1978.6078906079999</v>
      </c>
      <c r="J9" s="94">
        <v>14340.777295010999</v>
      </c>
      <c r="K9" s="100">
        <v>7.0781216169999999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16371.82</v>
      </c>
      <c r="H14" s="102">
        <v>915.98</v>
      </c>
      <c r="I14" s="102">
        <v>543.6</v>
      </c>
      <c r="J14" s="102">
        <v>14192.37</v>
      </c>
      <c r="K14" s="6">
        <v>719.87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5989.069066</v>
      </c>
      <c r="H15" s="94">
        <v>1870.998083</v>
      </c>
      <c r="I15" s="94">
        <v>4118.0709820000002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68973.922000000006</v>
      </c>
      <c r="H17" s="94">
        <v>1244.3520000000001</v>
      </c>
      <c r="I17" s="94">
        <v>1.778</v>
      </c>
      <c r="J17" s="94">
        <v>64889.73</v>
      </c>
      <c r="K17" s="100">
        <v>2838.0619999999999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12.29</v>
      </c>
      <c r="C19" s="94">
        <v>12.29</v>
      </c>
      <c r="D19" s="94">
        <v>0</v>
      </c>
      <c r="E19" s="100">
        <v>0</v>
      </c>
      <c r="F19" s="108"/>
      <c r="G19" s="100">
        <v>2989.01</v>
      </c>
      <c r="H19" s="94">
        <v>272.58</v>
      </c>
      <c r="I19" s="94">
        <v>111.76</v>
      </c>
      <c r="J19" s="94">
        <v>1870.92</v>
      </c>
      <c r="K19" s="100">
        <v>733.75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6734.76</v>
      </c>
      <c r="H21" s="94">
        <v>0</v>
      </c>
      <c r="I21" s="94">
        <v>0</v>
      </c>
      <c r="J21" s="94">
        <v>3795.66</v>
      </c>
      <c r="K21" s="100">
        <v>2939.1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595.27</v>
      </c>
      <c r="H22" s="102">
        <v>0</v>
      </c>
      <c r="I22" s="102">
        <v>0</v>
      </c>
      <c r="J22" s="102">
        <v>0</v>
      </c>
      <c r="K22" s="6">
        <v>595.27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91072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837.58904957859204</v>
      </c>
      <c r="H24" s="102">
        <v>73.025999999999996</v>
      </c>
      <c r="I24" s="102">
        <v>19.28</v>
      </c>
      <c r="J24" s="102">
        <v>0</v>
      </c>
      <c r="K24" s="6">
        <v>745.283049578592</v>
      </c>
    </row>
    <row r="25" spans="1:11" ht="16.5" customHeight="1" x14ac:dyDescent="0.3">
      <c r="A25" s="46" t="s">
        <v>240</v>
      </c>
      <c r="B25" s="100">
        <v>123</v>
      </c>
      <c r="C25" s="94">
        <v>0</v>
      </c>
      <c r="D25" s="94">
        <v>0</v>
      </c>
      <c r="E25" s="100">
        <v>0</v>
      </c>
      <c r="F25" s="108"/>
      <c r="G25" s="100">
        <v>127943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1054.94</v>
      </c>
      <c r="H27" s="94">
        <v>415.59</v>
      </c>
      <c r="I27" s="94">
        <v>236.67</v>
      </c>
      <c r="J27" s="94">
        <v>217.24</v>
      </c>
      <c r="K27" s="100">
        <v>185.43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663.99345342000004</v>
      </c>
      <c r="H28" s="102">
        <v>0</v>
      </c>
      <c r="I28" s="102">
        <v>27.540906970000002</v>
      </c>
      <c r="J28" s="102">
        <v>1.5417952699999999</v>
      </c>
      <c r="K28" s="6">
        <v>634.91075118000003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234.39</v>
      </c>
      <c r="C33" s="94">
        <v>234.39</v>
      </c>
      <c r="D33" s="94">
        <v>0</v>
      </c>
      <c r="E33" s="100">
        <v>0</v>
      </c>
      <c r="F33" s="108"/>
      <c r="G33" s="100">
        <v>8352.16</v>
      </c>
      <c r="H33" s="94">
        <v>3575.82</v>
      </c>
      <c r="I33" s="94">
        <v>1614.66</v>
      </c>
      <c r="J33" s="94">
        <v>2474.64</v>
      </c>
      <c r="K33" s="100">
        <v>687.05</v>
      </c>
    </row>
    <row r="34" spans="1:11" ht="16.5" customHeight="1" x14ac:dyDescent="0.3">
      <c r="A34" s="46" t="s">
        <v>249</v>
      </c>
      <c r="B34" s="6">
        <v>8265.8700000000008</v>
      </c>
      <c r="C34" s="102">
        <v>0</v>
      </c>
      <c r="D34" s="102">
        <v>0</v>
      </c>
      <c r="E34" s="6">
        <v>8265.8700000000008</v>
      </c>
      <c r="F34" s="108"/>
      <c r="G34" s="6">
        <v>8417.65</v>
      </c>
      <c r="H34" s="102">
        <v>0</v>
      </c>
      <c r="I34" s="102">
        <v>0</v>
      </c>
      <c r="J34" s="102">
        <v>0</v>
      </c>
      <c r="K34" s="6">
        <v>8417.65</v>
      </c>
    </row>
    <row r="35" spans="1:11" ht="16.5" customHeight="1" x14ac:dyDescent="0.3">
      <c r="A35" s="46" t="s">
        <v>250</v>
      </c>
      <c r="B35" s="100">
        <v>38.06</v>
      </c>
      <c r="C35" s="94">
        <v>0</v>
      </c>
      <c r="D35" s="94">
        <v>0</v>
      </c>
      <c r="E35" s="100">
        <v>0</v>
      </c>
      <c r="F35" s="108"/>
      <c r="G35" s="100">
        <v>100.63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115023.74</v>
      </c>
      <c r="H36" s="102">
        <v>13714.23</v>
      </c>
      <c r="I36" s="102">
        <v>958.49</v>
      </c>
      <c r="J36" s="102">
        <v>56884.56</v>
      </c>
      <c r="K36" s="6">
        <v>43466.46</v>
      </c>
    </row>
    <row r="37" spans="1:11" ht="16.5" customHeight="1" x14ac:dyDescent="0.3">
      <c r="A37" s="47" t="s">
        <v>77</v>
      </c>
      <c r="B37" s="103">
        <v>8673.61</v>
      </c>
      <c r="C37" s="97">
        <v>246.67999999999901</v>
      </c>
      <c r="D37" s="97">
        <v>0</v>
      </c>
      <c r="E37" s="103">
        <v>8265.8700000000008</v>
      </c>
      <c r="F37" s="109"/>
      <c r="G37" s="103">
        <v>488320.13899287902</v>
      </c>
      <c r="H37" s="97">
        <v>26346.606199645001</v>
      </c>
      <c r="I37" s="97">
        <v>10764.779779578001</v>
      </c>
      <c r="J37" s="97">
        <v>169968.640090281</v>
      </c>
      <c r="K37" s="103">
        <v>62124.4829223755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3x4IRE4GT6iFwD864qhdG42OT9pdYBTTvQD899EnAC5pa8yoDTRBWovrkVP6mwowAwPTzI5J766xlh7cxHVBmw==" saltValue="dk7YfQlq903zXG4kBkURcQ==" spinCount="100000" sheet="1" objects="1" scenarios="1"/>
  <mergeCells count="1">
    <mergeCell ref="A1:B1"/>
  </mergeCells>
  <conditionalFormatting sqref="B8:K37">
    <cfRule type="cellIs" dxfId="336" priority="9" operator="between">
      <formula>0</formula>
      <formula>0.1</formula>
    </cfRule>
    <cfRule type="cellIs" dxfId="335" priority="10" operator="lessThan">
      <formula>0</formula>
    </cfRule>
    <cfRule type="cellIs" dxfId="334" priority="11" operator="greaterThanOrEqual">
      <formula>0.1</formula>
    </cfRule>
  </conditionalFormatting>
  <conditionalFormatting sqref="A1:XFD6 A38:XFD1048576 B8:XFD37 A7 F7 L7:XFD7">
    <cfRule type="cellIs" dxfId="333" priority="8" operator="between">
      <formula>-0.1</formula>
      <formula>0</formula>
    </cfRule>
  </conditionalFormatting>
  <conditionalFormatting sqref="A8:A37">
    <cfRule type="cellIs" dxfId="332" priority="7" operator="between">
      <formula>-0.1</formula>
      <formula>0</formula>
    </cfRule>
  </conditionalFormatting>
  <conditionalFormatting sqref="C7">
    <cfRule type="cellIs" dxfId="331" priority="6" operator="between">
      <formula>-0.1</formula>
      <formula>0</formula>
    </cfRule>
  </conditionalFormatting>
  <conditionalFormatting sqref="D7:E7">
    <cfRule type="cellIs" dxfId="330" priority="5" operator="between">
      <formula>-0.1</formula>
      <formula>0</formula>
    </cfRule>
  </conditionalFormatting>
  <conditionalFormatting sqref="H7:K7">
    <cfRule type="cellIs" dxfId="329" priority="4" operator="between">
      <formula>-0.1</formula>
      <formula>0</formula>
    </cfRule>
  </conditionalFormatting>
  <conditionalFormatting sqref="B7">
    <cfRule type="cellIs" dxfId="328" priority="2" operator="between">
      <formula>-0.1</formula>
      <formula>0</formula>
    </cfRule>
  </conditionalFormatting>
  <conditionalFormatting sqref="G7">
    <cfRule type="cellIs" dxfId="32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Contents'!B31</f>
        <v>Table 1.15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2016:Q4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223</v>
      </c>
      <c r="B8" s="6">
        <v>79686.153000000006</v>
      </c>
      <c r="C8" s="102">
        <v>8098.7969999999996</v>
      </c>
      <c r="D8" s="102">
        <v>25428.725999999999</v>
      </c>
      <c r="E8" s="102">
        <v>45704.675000000003</v>
      </c>
      <c r="F8" s="102">
        <v>0</v>
      </c>
      <c r="G8" s="102">
        <v>431.37700000000001</v>
      </c>
      <c r="H8" s="102">
        <v>0</v>
      </c>
      <c r="I8" s="102">
        <v>0</v>
      </c>
      <c r="J8" s="102">
        <v>0</v>
      </c>
      <c r="K8" s="6">
        <v>22.577999999999999</v>
      </c>
    </row>
    <row r="9" spans="1:12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229</v>
      </c>
      <c r="B14" s="6">
        <v>152949.1</v>
      </c>
      <c r="C14" s="102">
        <v>59940.01</v>
      </c>
      <c r="D14" s="102">
        <v>69454.34</v>
      </c>
      <c r="E14" s="102">
        <v>20745.189999999999</v>
      </c>
      <c r="F14" s="102">
        <v>211.29</v>
      </c>
      <c r="G14" s="102">
        <v>0</v>
      </c>
      <c r="H14" s="102">
        <v>82.39</v>
      </c>
      <c r="I14" s="102">
        <v>0</v>
      </c>
      <c r="J14" s="102">
        <v>0</v>
      </c>
      <c r="K14" s="6">
        <v>2515.87</v>
      </c>
    </row>
    <row r="15" spans="1:12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1443180.094</v>
      </c>
      <c r="C17" s="94">
        <v>95328.907999999996</v>
      </c>
      <c r="D17" s="94">
        <v>387697.076</v>
      </c>
      <c r="E17" s="94">
        <v>793104.03500000003</v>
      </c>
      <c r="F17" s="94">
        <v>5213.7939999999999</v>
      </c>
      <c r="G17" s="94">
        <v>63047.870999999999</v>
      </c>
      <c r="H17" s="94">
        <v>0</v>
      </c>
      <c r="I17" s="94">
        <v>0</v>
      </c>
      <c r="J17" s="94">
        <v>2644.114</v>
      </c>
      <c r="K17" s="100">
        <v>96144.296000000002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805.33</v>
      </c>
      <c r="C19" s="94">
        <v>172.73</v>
      </c>
      <c r="D19" s="94">
        <v>90.25</v>
      </c>
      <c r="E19" s="94">
        <v>161.6</v>
      </c>
      <c r="F19" s="94">
        <v>42.15</v>
      </c>
      <c r="G19" s="94">
        <v>238.7</v>
      </c>
      <c r="H19" s="94">
        <v>0</v>
      </c>
      <c r="I19" s="94">
        <v>0</v>
      </c>
      <c r="J19" s="94">
        <v>84.99</v>
      </c>
      <c r="K19" s="100">
        <v>14.91</v>
      </c>
    </row>
    <row r="20" spans="1:11" ht="16.5" customHeight="1" x14ac:dyDescent="0.3">
      <c r="A20" s="46" t="s">
        <v>235</v>
      </c>
      <c r="B20" s="6">
        <v>433000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48137.03</v>
      </c>
      <c r="C21" s="94">
        <v>0</v>
      </c>
      <c r="D21" s="94">
        <v>722.62</v>
      </c>
      <c r="E21" s="94">
        <v>3089.12</v>
      </c>
      <c r="F21" s="94">
        <v>0</v>
      </c>
      <c r="G21" s="94">
        <v>41076.53</v>
      </c>
      <c r="H21" s="94">
        <v>0</v>
      </c>
      <c r="I21" s="94">
        <v>0</v>
      </c>
      <c r="J21" s="94">
        <v>3248.76</v>
      </c>
      <c r="K21" s="100">
        <v>0</v>
      </c>
    </row>
    <row r="22" spans="1:11" ht="16.5" customHeight="1" x14ac:dyDescent="0.3">
      <c r="A22" s="46" t="s">
        <v>237</v>
      </c>
      <c r="B22" s="6">
        <v>3.16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3.16</v>
      </c>
    </row>
    <row r="23" spans="1:11" ht="16.5" customHeight="1" x14ac:dyDescent="0.3">
      <c r="A23" s="46" t="s">
        <v>238</v>
      </c>
      <c r="B23" s="100">
        <v>424394</v>
      </c>
      <c r="C23" s="94">
        <v>45741</v>
      </c>
      <c r="D23" s="94">
        <v>85391</v>
      </c>
      <c r="E23" s="94">
        <v>119043</v>
      </c>
      <c r="F23" s="94">
        <v>3425</v>
      </c>
      <c r="G23" s="94">
        <v>49597</v>
      </c>
      <c r="H23" s="94">
        <v>0</v>
      </c>
      <c r="I23" s="94">
        <v>23704</v>
      </c>
      <c r="J23" s="94">
        <v>0</v>
      </c>
      <c r="K23" s="100">
        <v>97493</v>
      </c>
    </row>
    <row r="24" spans="1:11" ht="16.5" customHeight="1" x14ac:dyDescent="0.3">
      <c r="A24" s="46" t="s">
        <v>239</v>
      </c>
      <c r="B24" s="6">
        <v>7451.8896445028904</v>
      </c>
      <c r="C24" s="102">
        <v>2000.8127271000001</v>
      </c>
      <c r="D24" s="102">
        <v>692.19315671000004</v>
      </c>
      <c r="E24" s="102">
        <v>135.74556036000001</v>
      </c>
      <c r="F24" s="102">
        <v>0</v>
      </c>
      <c r="G24" s="102">
        <v>287.96142248254301</v>
      </c>
      <c r="H24" s="102">
        <v>0</v>
      </c>
      <c r="I24" s="102">
        <v>607.64639618057697</v>
      </c>
      <c r="J24" s="102">
        <v>161.37730259604899</v>
      </c>
      <c r="K24" s="6">
        <v>3566.1530790737202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53.347000000000001</v>
      </c>
      <c r="C30" s="102">
        <v>5.9969999999999999</v>
      </c>
      <c r="D30" s="102">
        <v>9.6549999999999994</v>
      </c>
      <c r="E30" s="102">
        <v>37.695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46017.56</v>
      </c>
      <c r="C34" s="102">
        <v>0</v>
      </c>
      <c r="D34" s="102">
        <v>0</v>
      </c>
      <c r="E34" s="102">
        <v>0</v>
      </c>
      <c r="F34" s="102">
        <v>0</v>
      </c>
      <c r="G34" s="102">
        <v>5243.48</v>
      </c>
      <c r="H34" s="102">
        <v>0</v>
      </c>
      <c r="I34" s="102">
        <v>0</v>
      </c>
      <c r="J34" s="102">
        <v>76.58</v>
      </c>
      <c r="K34" s="6">
        <v>40697.5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2635677.6636445001</v>
      </c>
      <c r="C37" s="97">
        <v>211288.25472709999</v>
      </c>
      <c r="D37" s="97">
        <v>569485.86015671003</v>
      </c>
      <c r="E37" s="97">
        <v>982021.06056035997</v>
      </c>
      <c r="F37" s="97">
        <v>8892.2340000000004</v>
      </c>
      <c r="G37" s="97">
        <v>159922.91942248199</v>
      </c>
      <c r="H37" s="97">
        <v>82.39</v>
      </c>
      <c r="I37" s="97">
        <v>24311.646396180498</v>
      </c>
      <c r="J37" s="97">
        <v>6215.8213025960404</v>
      </c>
      <c r="K37" s="103">
        <v>240457.46707907299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Kn8YVoqaRG9vWrbdOULwY1UOGsLL5uA3wrvQQV58yW5qITxgJTh1fUnxFYk2ZCl/BM2xHoowuV7XP8RKpq2JA==" saltValue="W8Ajt3nTF/eTJ3Rxak4i1w==" spinCount="100000" sheet="1" objects="1" scenarios="1"/>
  <mergeCells count="1">
    <mergeCell ref="A1:B1"/>
  </mergeCells>
  <conditionalFormatting sqref="B8:K37">
    <cfRule type="cellIs" dxfId="326" priority="5" operator="between">
      <formula>0</formula>
      <formula>0.1</formula>
    </cfRule>
    <cfRule type="cellIs" dxfId="325" priority="6" operator="lessThan">
      <formula>0</formula>
    </cfRule>
    <cfRule type="cellIs" dxfId="324" priority="7" operator="greaterThanOrEqual">
      <formula>0.1</formula>
    </cfRule>
  </conditionalFormatting>
  <conditionalFormatting sqref="A1:XFD6 A38:XFD1048576 B8:XFD37 A7 L7:XFD7">
    <cfRule type="cellIs" dxfId="323" priority="4" operator="between">
      <formula>-0.1</formula>
      <formula>0</formula>
    </cfRule>
  </conditionalFormatting>
  <conditionalFormatting sqref="A8:A37">
    <cfRule type="cellIs" dxfId="322" priority="3" operator="between">
      <formula>-0.1</formula>
      <formula>0</formula>
    </cfRule>
  </conditionalFormatting>
  <conditionalFormatting sqref="B7">
    <cfRule type="cellIs" dxfId="321" priority="2" operator="between">
      <formula>-0.1</formula>
      <formula>0</formula>
    </cfRule>
  </conditionalFormatting>
  <conditionalFormatting sqref="C7:K7">
    <cfRule type="cellIs" dxfId="32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Contents'!B34</f>
        <v>Table 1.16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2016:Q4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771.98199999999997</v>
      </c>
      <c r="C8" s="102">
        <v>186.322</v>
      </c>
      <c r="D8" s="102">
        <v>79.513000000000005</v>
      </c>
      <c r="E8" s="102">
        <v>282.52600000000001</v>
      </c>
      <c r="F8" s="102">
        <v>0</v>
      </c>
      <c r="G8" s="102">
        <v>-77.177000000000007</v>
      </c>
      <c r="H8" s="102">
        <v>40.067999999999998</v>
      </c>
      <c r="I8" s="102">
        <v>263.58300000000003</v>
      </c>
      <c r="J8" s="6">
        <v>-2.8530000000000002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7.5</v>
      </c>
      <c r="C12" s="102">
        <v>1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-1</v>
      </c>
      <c r="J12" s="6">
        <v>7.5</v>
      </c>
    </row>
    <row r="13" spans="1:10" ht="16.5" customHeight="1" x14ac:dyDescent="0.3">
      <c r="A13" s="46" t="s">
        <v>228</v>
      </c>
      <c r="B13" s="100">
        <v>67.02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67.02</v>
      </c>
      <c r="J13" s="100">
        <v>0</v>
      </c>
    </row>
    <row r="14" spans="1:10" ht="16.5" customHeight="1" x14ac:dyDescent="0.3">
      <c r="A14" s="46" t="s">
        <v>229</v>
      </c>
      <c r="B14" s="6">
        <v>-3505.04</v>
      </c>
      <c r="C14" s="102">
        <v>-1683.77</v>
      </c>
      <c r="D14" s="102">
        <v>-1253.26</v>
      </c>
      <c r="E14" s="102">
        <v>-321.3</v>
      </c>
      <c r="F14" s="102">
        <v>-54.22</v>
      </c>
      <c r="G14" s="102">
        <v>0</v>
      </c>
      <c r="H14" s="102">
        <v>23.47</v>
      </c>
      <c r="I14" s="102">
        <v>0</v>
      </c>
      <c r="J14" s="6">
        <v>-215.96</v>
      </c>
    </row>
    <row r="15" spans="1:10" ht="16.5" customHeight="1" x14ac:dyDescent="0.3">
      <c r="A15" s="46" t="s">
        <v>230</v>
      </c>
      <c r="B15" s="100">
        <v>208.78246830000001</v>
      </c>
      <c r="C15" s="94">
        <v>-160.85395199999999</v>
      </c>
      <c r="D15" s="94">
        <v>4.6742885899999997</v>
      </c>
      <c r="E15" s="94">
        <v>221.88975170000001</v>
      </c>
      <c r="F15" s="94">
        <v>-33.881728099999997</v>
      </c>
      <c r="G15" s="94">
        <v>-8.1869752600000005</v>
      </c>
      <c r="H15" s="94">
        <v>0</v>
      </c>
      <c r="I15" s="94">
        <v>0.89752261</v>
      </c>
      <c r="J15" s="100">
        <v>184.24356090000001</v>
      </c>
    </row>
    <row r="16" spans="1:10" ht="16.5" customHeight="1" x14ac:dyDescent="0.3">
      <c r="A16" s="46" t="s">
        <v>231</v>
      </c>
      <c r="B16" s="6">
        <v>3900</v>
      </c>
      <c r="C16" s="102">
        <v>-400</v>
      </c>
      <c r="D16" s="102">
        <v>-1000</v>
      </c>
      <c r="E16" s="102">
        <v>300</v>
      </c>
      <c r="F16" s="102">
        <v>4200</v>
      </c>
      <c r="G16" s="102">
        <v>800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30172.727999999999</v>
      </c>
      <c r="C17" s="94">
        <v>1965.403</v>
      </c>
      <c r="D17" s="94">
        <v>57.213000000000001</v>
      </c>
      <c r="E17" s="94">
        <v>17270.491000000002</v>
      </c>
      <c r="F17" s="94">
        <v>0.32700000000000001</v>
      </c>
      <c r="G17" s="94">
        <v>0</v>
      </c>
      <c r="H17" s="94">
        <v>-21.128</v>
      </c>
      <c r="I17" s="94">
        <v>3987.2350000000001</v>
      </c>
      <c r="J17" s="100">
        <v>6913.1869999999999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53.18</v>
      </c>
      <c r="C19" s="94">
        <v>11.72</v>
      </c>
      <c r="D19" s="94">
        <v>3.35</v>
      </c>
      <c r="E19" s="94">
        <v>34.22</v>
      </c>
      <c r="F19" s="94">
        <v>-177.1</v>
      </c>
      <c r="G19" s="94">
        <v>-98.94</v>
      </c>
      <c r="H19" s="94">
        <v>77.45</v>
      </c>
      <c r="I19" s="94">
        <v>139.43</v>
      </c>
      <c r="J19" s="100">
        <v>63.05</v>
      </c>
    </row>
    <row r="20" spans="1:10" ht="16.5" customHeight="1" x14ac:dyDescent="0.3">
      <c r="A20" s="46" t="s">
        <v>235</v>
      </c>
      <c r="B20" s="6">
        <v>8930</v>
      </c>
      <c r="C20" s="102">
        <v>0</v>
      </c>
      <c r="D20" s="102">
        <v>0</v>
      </c>
      <c r="E20" s="102">
        <v>0</v>
      </c>
      <c r="F20" s="102">
        <v>-156</v>
      </c>
      <c r="G20" s="102">
        <v>0</v>
      </c>
      <c r="H20" s="102">
        <v>0</v>
      </c>
      <c r="I20" s="102">
        <v>189</v>
      </c>
      <c r="J20" s="6">
        <v>8894</v>
      </c>
    </row>
    <row r="21" spans="1:10" ht="16.5" customHeight="1" x14ac:dyDescent="0.3">
      <c r="A21" s="46" t="s">
        <v>236</v>
      </c>
      <c r="B21" s="100">
        <v>-40.619999999999997</v>
      </c>
      <c r="C21" s="94">
        <v>0</v>
      </c>
      <c r="D21" s="94">
        <v>67.97</v>
      </c>
      <c r="E21" s="94">
        <v>425.58</v>
      </c>
      <c r="F21" s="94">
        <v>0</v>
      </c>
      <c r="G21" s="94">
        <v>0</v>
      </c>
      <c r="H21" s="94">
        <v>-273.22000000000003</v>
      </c>
      <c r="I21" s="94">
        <v>0</v>
      </c>
      <c r="J21" s="100">
        <v>-260.95</v>
      </c>
    </row>
    <row r="22" spans="1:10" ht="16.5" customHeight="1" x14ac:dyDescent="0.3">
      <c r="A22" s="46" t="s">
        <v>237</v>
      </c>
      <c r="B22" s="6">
        <v>202.9</v>
      </c>
      <c r="C22" s="102">
        <v>31.68</v>
      </c>
      <c r="D22" s="102">
        <v>-112.71</v>
      </c>
      <c r="E22" s="102">
        <v>186.35</v>
      </c>
      <c r="F22" s="102">
        <v>0</v>
      </c>
      <c r="G22" s="102">
        <v>0</v>
      </c>
      <c r="H22" s="102">
        <v>5.2</v>
      </c>
      <c r="I22" s="102">
        <v>7.28</v>
      </c>
      <c r="J22" s="6">
        <v>85.1</v>
      </c>
    </row>
    <row r="23" spans="1:10" ht="16.5" customHeight="1" x14ac:dyDescent="0.3">
      <c r="A23" s="46" t="s">
        <v>238</v>
      </c>
      <c r="B23" s="100">
        <v>6003</v>
      </c>
      <c r="C23" s="94">
        <v>-1201</v>
      </c>
      <c r="D23" s="94">
        <v>5422</v>
      </c>
      <c r="E23" s="94">
        <v>-275</v>
      </c>
      <c r="F23" s="94">
        <v>-1828</v>
      </c>
      <c r="G23" s="94">
        <v>0</v>
      </c>
      <c r="H23" s="94">
        <v>0</v>
      </c>
      <c r="I23" s="94">
        <v>682</v>
      </c>
      <c r="J23" s="100">
        <v>3203</v>
      </c>
    </row>
    <row r="24" spans="1:10" ht="16.5" customHeight="1" x14ac:dyDescent="0.3">
      <c r="A24" s="46" t="s">
        <v>239</v>
      </c>
      <c r="B24" s="6">
        <v>-129.21516369093999</v>
      </c>
      <c r="C24" s="102">
        <v>-38.041244620000001</v>
      </c>
      <c r="D24" s="102">
        <v>-1.6615262900000001</v>
      </c>
      <c r="E24" s="102">
        <v>-3.8580000000000001</v>
      </c>
      <c r="F24" s="102">
        <v>0</v>
      </c>
      <c r="G24" s="102">
        <v>0</v>
      </c>
      <c r="H24" s="102">
        <v>-1.4335838934636</v>
      </c>
      <c r="I24" s="102">
        <v>5.88526624</v>
      </c>
      <c r="J24" s="6">
        <v>-90.106075127481006</v>
      </c>
    </row>
    <row r="25" spans="1:10" ht="16.5" customHeight="1" x14ac:dyDescent="0.3">
      <c r="A25" s="46" t="s">
        <v>240</v>
      </c>
      <c r="B25" s="100">
        <v>-10724</v>
      </c>
      <c r="C25" s="94">
        <v>-5010</v>
      </c>
      <c r="D25" s="94">
        <v>-8275</v>
      </c>
      <c r="E25" s="94">
        <v>5</v>
      </c>
      <c r="F25" s="94">
        <v>0</v>
      </c>
      <c r="G25" s="94">
        <v>0</v>
      </c>
      <c r="H25" s="94">
        <v>0</v>
      </c>
      <c r="I25" s="94">
        <v>313</v>
      </c>
      <c r="J25" s="100">
        <v>2243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-1592.15</v>
      </c>
      <c r="C27" s="94">
        <v>-276.37</v>
      </c>
      <c r="D27" s="94">
        <v>191.49</v>
      </c>
      <c r="E27" s="94">
        <v>-1351.54</v>
      </c>
      <c r="F27" s="94">
        <v>6</v>
      </c>
      <c r="G27" s="94">
        <v>0</v>
      </c>
      <c r="H27" s="94">
        <v>141.88</v>
      </c>
      <c r="I27" s="94">
        <v>11.26</v>
      </c>
      <c r="J27" s="100">
        <v>-314.87</v>
      </c>
    </row>
    <row r="28" spans="1:10" ht="16.5" customHeight="1" x14ac:dyDescent="0.3">
      <c r="A28" s="46" t="s">
        <v>243</v>
      </c>
      <c r="B28" s="6">
        <v>97.870973619328893</v>
      </c>
      <c r="C28" s="102">
        <v>4.8235700000000001E-3</v>
      </c>
      <c r="D28" s="102">
        <v>-2.8481529617999999</v>
      </c>
      <c r="E28" s="102">
        <v>-1.2639125899999999</v>
      </c>
      <c r="F28" s="102">
        <v>-37.481289889999999</v>
      </c>
      <c r="G28" s="102">
        <v>-0.78510126000000002</v>
      </c>
      <c r="H28" s="102">
        <v>-4.6310530459711003</v>
      </c>
      <c r="I28" s="102">
        <v>0</v>
      </c>
      <c r="J28" s="6">
        <v>144.87565979710001</v>
      </c>
    </row>
    <row r="29" spans="1:10" ht="16.5" customHeight="1" x14ac:dyDescent="0.3">
      <c r="A29" s="46" t="s">
        <v>244</v>
      </c>
      <c r="B29" s="100">
        <v>-1.0900000000000001</v>
      </c>
      <c r="C29" s="94">
        <v>-0.23</v>
      </c>
      <c r="D29" s="94">
        <v>0</v>
      </c>
      <c r="E29" s="94">
        <v>-7.0000000000000007E-2</v>
      </c>
      <c r="F29" s="94">
        <v>0</v>
      </c>
      <c r="G29" s="94">
        <v>0</v>
      </c>
      <c r="H29" s="94">
        <v>-0.38</v>
      </c>
      <c r="I29" s="94">
        <v>0</v>
      </c>
      <c r="J29" s="100">
        <v>-0.4</v>
      </c>
    </row>
    <row r="30" spans="1:10" ht="16.5" customHeight="1" x14ac:dyDescent="0.3">
      <c r="A30" s="46" t="s">
        <v>245</v>
      </c>
      <c r="B30" s="6">
        <v>12.994999999999999</v>
      </c>
      <c r="C30" s="102">
        <v>1.45</v>
      </c>
      <c r="D30" s="102">
        <v>0.42</v>
      </c>
      <c r="E30" s="102">
        <v>17.952000000000002</v>
      </c>
      <c r="F30" s="102">
        <v>-27.568000000000001</v>
      </c>
      <c r="G30" s="102">
        <v>0</v>
      </c>
      <c r="H30" s="102">
        <v>0</v>
      </c>
      <c r="I30" s="102">
        <v>20.741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3151</v>
      </c>
      <c r="C32" s="102">
        <v>-60</v>
      </c>
      <c r="D32" s="102">
        <v>1781</v>
      </c>
      <c r="E32" s="102">
        <v>-40</v>
      </c>
      <c r="F32" s="102">
        <v>0</v>
      </c>
      <c r="G32" s="102">
        <v>1424</v>
      </c>
      <c r="H32" s="102">
        <v>26</v>
      </c>
      <c r="I32" s="102">
        <v>0</v>
      </c>
      <c r="J32" s="6">
        <v>20</v>
      </c>
    </row>
    <row r="33" spans="1:10" ht="16.5" customHeight="1" x14ac:dyDescent="0.3">
      <c r="A33" s="46" t="s">
        <v>248</v>
      </c>
      <c r="B33" s="100">
        <v>-451.96</v>
      </c>
      <c r="C33" s="94">
        <v>-269.13</v>
      </c>
      <c r="D33" s="94">
        <v>-66.92</v>
      </c>
      <c r="E33" s="94">
        <v>33</v>
      </c>
      <c r="F33" s="94">
        <v>4.3</v>
      </c>
      <c r="G33" s="94">
        <v>0</v>
      </c>
      <c r="H33" s="94">
        <v>-322.01</v>
      </c>
      <c r="I33" s="94">
        <v>0</v>
      </c>
      <c r="J33" s="100">
        <v>168.79</v>
      </c>
    </row>
    <row r="34" spans="1:10" ht="16.5" customHeight="1" x14ac:dyDescent="0.3">
      <c r="A34" s="46" t="s">
        <v>249</v>
      </c>
      <c r="B34" s="6">
        <v>-419.63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318.05</v>
      </c>
      <c r="J34" s="6">
        <v>-737.68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251</v>
      </c>
      <c r="B36" s="6">
        <v>2491.65</v>
      </c>
      <c r="C36" s="102">
        <v>943.57</v>
      </c>
      <c r="D36" s="102">
        <v>-335.39</v>
      </c>
      <c r="E36" s="102">
        <v>196.62</v>
      </c>
      <c r="F36" s="102">
        <v>-10.24</v>
      </c>
      <c r="G36" s="102">
        <v>-19.399999999999999</v>
      </c>
      <c r="H36" s="102">
        <v>48.44</v>
      </c>
      <c r="I36" s="102">
        <v>-1111.51</v>
      </c>
      <c r="J36" s="6">
        <v>2779.56</v>
      </c>
    </row>
    <row r="37" spans="1:10" ht="16.5" customHeight="1" x14ac:dyDescent="0.3">
      <c r="A37" s="47" t="s">
        <v>77</v>
      </c>
      <c r="B37" s="103">
        <v>39206.903278228303</v>
      </c>
      <c r="C37" s="97">
        <v>-5958.2453730500001</v>
      </c>
      <c r="D37" s="97">
        <v>-3440.1593906618</v>
      </c>
      <c r="E37" s="97">
        <v>16980.59683911</v>
      </c>
      <c r="F37" s="97">
        <v>1886.1359820099999</v>
      </c>
      <c r="G37" s="97">
        <v>2019.51092348</v>
      </c>
      <c r="H37" s="97">
        <v>-260.29463693943399</v>
      </c>
      <c r="I37" s="97">
        <v>4892.8717888499996</v>
      </c>
      <c r="J37" s="103">
        <v>23083.487145569601</v>
      </c>
    </row>
  </sheetData>
  <sheetProtection algorithmName="SHA-512" hashValue="vIoqzMGUyBCpRE19vPOKAz66XSxRUp7bsBUgO2ojaCPrAK1e3gel3WGV5AbYd2jyp3FpcW5igwEDN1UXGTO2IA==" saltValue="PgDXrnjLceJjcV7phTj0HA==" spinCount="100000" sheet="1" objects="1" scenarios="1"/>
  <mergeCells count="1">
    <mergeCell ref="A1:B1"/>
  </mergeCells>
  <conditionalFormatting sqref="B8:J37">
    <cfRule type="cellIs" dxfId="319" priority="6" operator="between">
      <formula>0</formula>
      <formula>0.1</formula>
    </cfRule>
    <cfRule type="cellIs" dxfId="318" priority="7" operator="lessThan">
      <formula>0</formula>
    </cfRule>
    <cfRule type="cellIs" dxfId="317" priority="8" operator="greaterThanOrEqual">
      <formula>0.1</formula>
    </cfRule>
  </conditionalFormatting>
  <conditionalFormatting sqref="A1:XFD6 A38:XFD1048576 B8:XFD37 A7 K7:XFD7">
    <cfRule type="cellIs" dxfId="316" priority="5" operator="between">
      <formula>-0.1</formula>
      <formula>0</formula>
    </cfRule>
  </conditionalFormatting>
  <conditionalFormatting sqref="A8:A37">
    <cfRule type="cellIs" dxfId="315" priority="4" operator="between">
      <formula>-0.1</formula>
      <formula>0</formula>
    </cfRule>
  </conditionalFormatting>
  <conditionalFormatting sqref="B7">
    <cfRule type="cellIs" dxfId="314" priority="3" operator="between">
      <formula>-0.1</formula>
      <formula>0</formula>
    </cfRule>
  </conditionalFormatting>
  <conditionalFormatting sqref="C7">
    <cfRule type="cellIs" dxfId="313" priority="2" operator="between">
      <formula>-0.1</formula>
      <formula>0</formula>
    </cfRule>
  </conditionalFormatting>
  <conditionalFormatting sqref="D7:J7">
    <cfRule type="cellIs" dxfId="31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Contents'!B35</f>
        <v>Table 1.17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Contents'!A35&amp;", "&amp;'Table of Contents'!A3</f>
        <v>AIF: Total Net Sales of Other Funds, 2016:Q4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-2.8530000000000002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-2.8530000000000002</v>
      </c>
      <c r="K8" s="108" t="e">
        <f>#REF!</f>
        <v>#REF!</v>
      </c>
      <c r="L8" s="105">
        <v>-2.8530000000000002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7.5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6.8</v>
      </c>
      <c r="I12" s="102">
        <v>1</v>
      </c>
      <c r="J12" s="6">
        <v>-0.3</v>
      </c>
      <c r="K12" s="108" t="e">
        <f>#REF!</f>
        <v>#REF!</v>
      </c>
      <c r="L12" s="105">
        <v>7</v>
      </c>
      <c r="M12" s="6">
        <v>0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-215.96</v>
      </c>
      <c r="C14" s="102">
        <v>0</v>
      </c>
      <c r="D14" s="102">
        <v>0</v>
      </c>
      <c r="E14" s="102">
        <v>0</v>
      </c>
      <c r="F14" s="102">
        <v>0</v>
      </c>
      <c r="G14" s="102">
        <v>9.3800000000000008</v>
      </c>
      <c r="H14" s="102">
        <v>0</v>
      </c>
      <c r="I14" s="102">
        <v>15.12</v>
      </c>
      <c r="J14" s="6">
        <v>-240.45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184.24356090000001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5" ht="16.5" customHeight="1" x14ac:dyDescent="0.3">
      <c r="A17" s="46" t="s">
        <v>232</v>
      </c>
      <c r="B17" s="100">
        <v>6913.1869999999999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0.77800000000000002</v>
      </c>
      <c r="J17" s="100">
        <v>6912.4089999999997</v>
      </c>
      <c r="K17" s="108" t="e">
        <f>#REF!</f>
        <v>#REF!</v>
      </c>
      <c r="L17" s="93">
        <v>6914.1540000000005</v>
      </c>
      <c r="M17" s="100">
        <v>0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5" ht="16.5" customHeight="1" x14ac:dyDescent="0.3">
      <c r="A19" s="46" t="s">
        <v>234</v>
      </c>
      <c r="B19" s="100">
        <v>63.05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-1.03</v>
      </c>
      <c r="J19" s="100">
        <v>64.08</v>
      </c>
      <c r="K19" s="108" t="e">
        <f>#REF!</f>
        <v>#REF!</v>
      </c>
      <c r="L19" s="93">
        <v>63.05</v>
      </c>
      <c r="M19" s="100">
        <v>0</v>
      </c>
    </row>
    <row r="20" spans="1:15" ht="16.5" customHeight="1" x14ac:dyDescent="0.3">
      <c r="A20" s="46" t="s">
        <v>235</v>
      </c>
      <c r="B20" s="6">
        <v>8894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5" ht="16.5" customHeight="1" x14ac:dyDescent="0.3">
      <c r="A21" s="46" t="s">
        <v>236</v>
      </c>
      <c r="B21" s="100">
        <v>-260.95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-260.95</v>
      </c>
      <c r="J21" s="100">
        <v>0</v>
      </c>
      <c r="K21" s="108" t="e">
        <f>#REF!</f>
        <v>#REF!</v>
      </c>
      <c r="L21" s="93">
        <v>-260.95</v>
      </c>
      <c r="M21" s="100">
        <v>0</v>
      </c>
    </row>
    <row r="22" spans="1:15" ht="16.5" customHeight="1" x14ac:dyDescent="0.3">
      <c r="A22" s="46" t="s">
        <v>237</v>
      </c>
      <c r="B22" s="6">
        <v>85.1</v>
      </c>
      <c r="C22" s="102">
        <v>0</v>
      </c>
      <c r="D22" s="102">
        <v>0</v>
      </c>
      <c r="E22" s="102">
        <v>0</v>
      </c>
      <c r="F22" s="102">
        <v>0</v>
      </c>
      <c r="G22" s="102">
        <v>0.16</v>
      </c>
      <c r="H22" s="102">
        <v>0</v>
      </c>
      <c r="I22" s="102">
        <v>6.01</v>
      </c>
      <c r="J22" s="6">
        <v>78.930000000000007</v>
      </c>
      <c r="K22" s="108" t="e">
        <f>#REF!</f>
        <v>#REF!</v>
      </c>
      <c r="L22" s="105">
        <v>78.930000000000007</v>
      </c>
      <c r="M22" s="6">
        <v>0</v>
      </c>
    </row>
    <row r="23" spans="1:15" ht="16.5" customHeight="1" x14ac:dyDescent="0.3">
      <c r="A23" s="46" t="s">
        <v>238</v>
      </c>
      <c r="B23" s="100">
        <v>3203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1863</v>
      </c>
      <c r="I23" s="94">
        <v>0</v>
      </c>
      <c r="J23" s="100">
        <v>1340</v>
      </c>
      <c r="K23" s="108" t="e">
        <f>#REF!</f>
        <v>#REF!</v>
      </c>
      <c r="L23" s="93">
        <v>0</v>
      </c>
      <c r="M23" s="100">
        <v>0</v>
      </c>
    </row>
    <row r="24" spans="1:15" ht="16.5" customHeight="1" x14ac:dyDescent="0.3">
      <c r="A24" s="46" t="s">
        <v>239</v>
      </c>
      <c r="B24" s="6">
        <v>-90.106075127481006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42.328202254040399</v>
      </c>
      <c r="I24" s="102">
        <v>3.8991833160487599</v>
      </c>
      <c r="J24" s="6">
        <v>-136.33346069756999</v>
      </c>
      <c r="K24" s="108" t="e">
        <f>#REF!</f>
        <v>#REF!</v>
      </c>
      <c r="L24" s="105">
        <v>-119.43627712748</v>
      </c>
      <c r="M24" s="6">
        <v>29.330202</v>
      </c>
    </row>
    <row r="25" spans="1:15" ht="16.5" customHeight="1" x14ac:dyDescent="0.3">
      <c r="A25" s="46" t="s">
        <v>240</v>
      </c>
      <c r="B25" s="100">
        <v>2243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393</v>
      </c>
      <c r="I25" s="94">
        <v>-138</v>
      </c>
      <c r="J25" s="100">
        <v>1988</v>
      </c>
      <c r="K25" s="108" t="e">
        <f>#REF!</f>
        <v>#REF!</v>
      </c>
      <c r="L25" s="93">
        <v>0</v>
      </c>
      <c r="M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5" ht="16.5" customHeight="1" x14ac:dyDescent="0.3">
      <c r="A27" s="46" t="s">
        <v>242</v>
      </c>
      <c r="B27" s="100">
        <v>-314.87</v>
      </c>
      <c r="C27" s="94">
        <v>0</v>
      </c>
      <c r="D27" s="94">
        <v>0</v>
      </c>
      <c r="E27" s="94">
        <v>0</v>
      </c>
      <c r="F27" s="94">
        <v>0</v>
      </c>
      <c r="G27" s="94">
        <v>11.09</v>
      </c>
      <c r="H27" s="94">
        <v>-325.76</v>
      </c>
      <c r="I27" s="94">
        <v>0</v>
      </c>
      <c r="J27" s="100">
        <v>-0.2</v>
      </c>
      <c r="K27" s="108" t="e">
        <f>#REF!</f>
        <v>#REF!</v>
      </c>
      <c r="L27" s="93">
        <v>0</v>
      </c>
      <c r="M27" s="100">
        <v>0</v>
      </c>
      <c r="O27" s="34"/>
    </row>
    <row r="28" spans="1:15" ht="16.5" customHeight="1" x14ac:dyDescent="0.3">
      <c r="A28" s="46" t="s">
        <v>243</v>
      </c>
      <c r="B28" s="6">
        <v>144.87565979710001</v>
      </c>
      <c r="C28" s="102">
        <v>0</v>
      </c>
      <c r="D28" s="102">
        <v>0</v>
      </c>
      <c r="E28" s="102">
        <v>0</v>
      </c>
      <c r="F28" s="102">
        <v>99.166509296499996</v>
      </c>
      <c r="G28" s="102">
        <v>0</v>
      </c>
      <c r="H28" s="102">
        <v>-1.01976946</v>
      </c>
      <c r="I28" s="102">
        <v>0</v>
      </c>
      <c r="J28" s="6">
        <v>46.728919960600003</v>
      </c>
      <c r="K28" s="108" t="e">
        <f>#REF!</f>
        <v>#REF!</v>
      </c>
      <c r="L28" s="105">
        <v>144.87565979710001</v>
      </c>
      <c r="M28" s="6">
        <v>0</v>
      </c>
    </row>
    <row r="29" spans="1:15" ht="16.5" customHeight="1" x14ac:dyDescent="0.3">
      <c r="A29" s="46" t="s">
        <v>244</v>
      </c>
      <c r="B29" s="100">
        <v>-0.4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-0.4</v>
      </c>
      <c r="K29" s="108" t="e">
        <f>#REF!</f>
        <v>#REF!</v>
      </c>
      <c r="L29" s="93">
        <v>0</v>
      </c>
      <c r="M29" s="100">
        <v>-0.4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5" ht="16.5" customHeight="1" x14ac:dyDescent="0.3">
      <c r="A32" s="46" t="s">
        <v>247</v>
      </c>
      <c r="B32" s="6">
        <v>20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20</v>
      </c>
      <c r="J32" s="6">
        <v>0</v>
      </c>
      <c r="K32" s="108" t="e">
        <f>#REF!</f>
        <v>#REF!</v>
      </c>
      <c r="L32" s="105">
        <v>20</v>
      </c>
      <c r="M32" s="6">
        <v>0</v>
      </c>
    </row>
    <row r="33" spans="1:13" ht="16.5" customHeight="1" x14ac:dyDescent="0.3">
      <c r="A33" s="46" t="s">
        <v>248</v>
      </c>
      <c r="B33" s="100">
        <v>168.79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150.04</v>
      </c>
      <c r="J33" s="100">
        <v>18.75</v>
      </c>
      <c r="K33" s="108" t="e">
        <f>#REF!</f>
        <v>#REF!</v>
      </c>
      <c r="L33" s="93">
        <v>18.75</v>
      </c>
      <c r="M33" s="100">
        <v>0</v>
      </c>
    </row>
    <row r="34" spans="1:13" ht="16.5" customHeight="1" x14ac:dyDescent="0.3">
      <c r="A34" s="46" t="s">
        <v>249</v>
      </c>
      <c r="B34" s="6">
        <v>-737.68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-29.07</v>
      </c>
      <c r="J34" s="6">
        <v>-708.61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f>#REF!</f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2779.56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2779.56</v>
      </c>
      <c r="K36" s="108" t="e">
        <f>#REF!</f>
        <v>#REF!</v>
      </c>
      <c r="L36" s="105">
        <v>2779.56</v>
      </c>
      <c r="M36" s="6">
        <v>0</v>
      </c>
    </row>
    <row r="37" spans="1:13" ht="16.5" customHeight="1" x14ac:dyDescent="0.3">
      <c r="A37" s="47" t="s">
        <v>77</v>
      </c>
      <c r="B37" s="103">
        <v>23083.487145569601</v>
      </c>
      <c r="C37" s="97">
        <v>0</v>
      </c>
      <c r="D37" s="97">
        <v>0</v>
      </c>
      <c r="E37" s="97">
        <v>0</v>
      </c>
      <c r="F37" s="97">
        <v>99.166509296499996</v>
      </c>
      <c r="G37" s="97">
        <v>20.63</v>
      </c>
      <c r="H37" s="97">
        <v>1978.34843279404</v>
      </c>
      <c r="I37" s="97">
        <v>-232.202816683951</v>
      </c>
      <c r="J37" s="103">
        <v>12139.311459263001</v>
      </c>
      <c r="K37" s="109" t="e">
        <f>#REF!</f>
        <v>#REF!</v>
      </c>
      <c r="L37" s="96">
        <v>9643.0803826696192</v>
      </c>
      <c r="M37" s="103">
        <v>28.930202000000001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8JVkvyGFseFaW6X2YONhfQgqeULh6+Vf0wznXYeOtFtSyU82VpsUD1KvBscxvysTpIZ+JBqMLhCvUVrfmqcqg==" saltValue="0v3vlwnMUmce2FPc2/VIoA==" spinCount="100000" sheet="1" objects="1" scenarios="1"/>
  <mergeCells count="1">
    <mergeCell ref="A1:B1"/>
  </mergeCells>
  <conditionalFormatting sqref="B8:M37">
    <cfRule type="cellIs" dxfId="311" priority="7" operator="between">
      <formula>0</formula>
      <formula>0.1</formula>
    </cfRule>
    <cfRule type="cellIs" dxfId="310" priority="8" operator="lessThan">
      <formula>0</formula>
    </cfRule>
    <cfRule type="cellIs" dxfId="309" priority="9" operator="greaterThanOrEqual">
      <formula>0.1</formula>
    </cfRule>
  </conditionalFormatting>
  <conditionalFormatting sqref="A1:XFD6 A38:XFD1048576 B8:XFD37 A7 K7 N7:XFD7">
    <cfRule type="cellIs" dxfId="308" priority="6" operator="between">
      <formula>-0.1</formula>
      <formula>0</formula>
    </cfRule>
  </conditionalFormatting>
  <conditionalFormatting sqref="A8:A37">
    <cfRule type="cellIs" dxfId="307" priority="5" operator="between">
      <formula>-0.1</formula>
      <formula>0</formula>
    </cfRule>
  </conditionalFormatting>
  <conditionalFormatting sqref="B7">
    <cfRule type="cellIs" dxfId="306" priority="4" operator="between">
      <formula>-0.1</formula>
      <formula>0</formula>
    </cfRule>
  </conditionalFormatting>
  <conditionalFormatting sqref="C7">
    <cfRule type="cellIs" dxfId="305" priority="3" operator="between">
      <formula>-0.1</formula>
      <formula>0</formula>
    </cfRule>
  </conditionalFormatting>
  <conditionalFormatting sqref="D7:J7">
    <cfRule type="cellIs" dxfId="304" priority="2" operator="between">
      <formula>-0.1</formula>
      <formula>0</formula>
    </cfRule>
  </conditionalFormatting>
  <conditionalFormatting sqref="L7:M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27"/>
  <sheetViews>
    <sheetView showGridLines="0" zoomScale="85" zoomScaleNormal="85" workbookViewId="0">
      <selection activeCell="D153" sqref="D153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W5Dtcf/T7N2N6rRm8n5IkzR+87Y9EZ0WRnbtlgOhj3nyTOC29v/BlKyqpgNR2UNyx94j5+ppljuuhAWN2xrMng==" saltValue="4QdIz3ZMyGprRI31ar7DYw==" spinCount="100000" sheet="1" objects="1" scenarios="1"/>
  <sortState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Contents'!B36</f>
        <v>Table 1.18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183.61</v>
      </c>
      <c r="H8" s="102">
        <v>124.717</v>
      </c>
      <c r="I8" s="102">
        <v>-1.585</v>
      </c>
      <c r="J8" s="102">
        <v>63.331000000000003</v>
      </c>
      <c r="K8" s="6">
        <v>-2.8530000000000002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56514.18</v>
      </c>
      <c r="H14" s="102">
        <v>64.489999999999995</v>
      </c>
      <c r="I14" s="102">
        <v>-129.41999999999999</v>
      </c>
      <c r="J14" s="102">
        <v>56555.64</v>
      </c>
      <c r="K14" s="6">
        <v>23.47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-107.958029</v>
      </c>
      <c r="H15" s="94">
        <v>-158.17398900000001</v>
      </c>
      <c r="I15" s="94">
        <v>50.215960330000001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3602.6959999999999</v>
      </c>
      <c r="H17" s="94">
        <v>81.31</v>
      </c>
      <c r="I17" s="94">
        <v>-2.9000000000000001E-2</v>
      </c>
      <c r="J17" s="94">
        <v>3221.9140000000002</v>
      </c>
      <c r="K17" s="100">
        <v>299.50099999999998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68.94</v>
      </c>
      <c r="H19" s="94">
        <v>-17.29</v>
      </c>
      <c r="I19" s="94">
        <v>8.3000000000000007</v>
      </c>
      <c r="J19" s="94">
        <v>-16.34</v>
      </c>
      <c r="K19" s="100">
        <v>94.27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-59.79</v>
      </c>
      <c r="H21" s="94">
        <v>0</v>
      </c>
      <c r="I21" s="94">
        <v>0</v>
      </c>
      <c r="J21" s="94">
        <v>152.36000000000001</v>
      </c>
      <c r="K21" s="100">
        <v>-212.15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8.08</v>
      </c>
      <c r="H22" s="102">
        <v>0</v>
      </c>
      <c r="I22" s="102">
        <v>0</v>
      </c>
      <c r="J22" s="102">
        <v>0</v>
      </c>
      <c r="K22" s="6">
        <v>8.08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-933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8.2667562860490005</v>
      </c>
      <c r="H24" s="102">
        <v>0.88300000000000001</v>
      </c>
      <c r="I24" s="102">
        <v>18.896999999999998</v>
      </c>
      <c r="J24" s="102">
        <v>0</v>
      </c>
      <c r="K24" s="6">
        <v>-11.513243713951001</v>
      </c>
    </row>
    <row r="25" spans="1:11" ht="16.5" customHeight="1" x14ac:dyDescent="0.3">
      <c r="A25" s="46" t="s">
        <v>240</v>
      </c>
      <c r="B25" s="100">
        <v>19</v>
      </c>
      <c r="C25" s="94">
        <v>0</v>
      </c>
      <c r="D25" s="94">
        <v>0</v>
      </c>
      <c r="E25" s="100">
        <v>0</v>
      </c>
      <c r="F25" s="108"/>
      <c r="G25" s="100">
        <v>1653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-25.26</v>
      </c>
      <c r="H27" s="94">
        <v>-28.05</v>
      </c>
      <c r="I27" s="94">
        <v>14.6</v>
      </c>
      <c r="J27" s="94">
        <v>4.96</v>
      </c>
      <c r="K27" s="100">
        <v>-16.77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73.544397810000007</v>
      </c>
      <c r="H28" s="102">
        <v>0</v>
      </c>
      <c r="I28" s="102">
        <v>7.7058288900000003</v>
      </c>
      <c r="J28" s="102">
        <v>-0.16700166</v>
      </c>
      <c r="K28" s="6">
        <v>66.005570579999997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-31.46</v>
      </c>
      <c r="C33" s="94">
        <v>-31.46</v>
      </c>
      <c r="D33" s="94">
        <v>0</v>
      </c>
      <c r="E33" s="100">
        <v>0</v>
      </c>
      <c r="F33" s="108"/>
      <c r="G33" s="100">
        <v>68.260000000000005</v>
      </c>
      <c r="H33" s="94">
        <v>47.35</v>
      </c>
      <c r="I33" s="94">
        <v>-53.81</v>
      </c>
      <c r="J33" s="94">
        <v>61.8</v>
      </c>
      <c r="K33" s="100">
        <v>12.91</v>
      </c>
    </row>
    <row r="34" spans="1:11" ht="16.5" customHeight="1" x14ac:dyDescent="0.3">
      <c r="A34" s="46" t="s">
        <v>249</v>
      </c>
      <c r="B34" s="6">
        <v>29.89</v>
      </c>
      <c r="C34" s="102">
        <v>0</v>
      </c>
      <c r="D34" s="102">
        <v>0</v>
      </c>
      <c r="E34" s="6">
        <v>29.89</v>
      </c>
      <c r="F34" s="108"/>
      <c r="G34" s="6">
        <v>19.170000000000002</v>
      </c>
      <c r="H34" s="102">
        <v>0</v>
      </c>
      <c r="I34" s="102">
        <v>0</v>
      </c>
      <c r="J34" s="102">
        <v>0</v>
      </c>
      <c r="K34" s="6">
        <v>19.170000000000002</v>
      </c>
    </row>
    <row r="35" spans="1:11" ht="16.5" customHeight="1" x14ac:dyDescent="0.3">
      <c r="A35" s="46" t="s">
        <v>250</v>
      </c>
      <c r="B35" s="100">
        <v>-3.47</v>
      </c>
      <c r="C35" s="94">
        <v>0</v>
      </c>
      <c r="D35" s="94">
        <v>0</v>
      </c>
      <c r="E35" s="100">
        <v>0</v>
      </c>
      <c r="F35" s="108"/>
      <c r="G35" s="100">
        <v>10.68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525.45000000000005</v>
      </c>
      <c r="H36" s="102">
        <v>555.89</v>
      </c>
      <c r="I36" s="102">
        <v>-29.31</v>
      </c>
      <c r="J36" s="102">
        <v>-661.43</v>
      </c>
      <c r="K36" s="6">
        <v>660.29</v>
      </c>
    </row>
    <row r="37" spans="1:11" ht="16.5" customHeight="1" x14ac:dyDescent="0.3">
      <c r="A37" s="47" t="s">
        <v>77</v>
      </c>
      <c r="B37" s="103">
        <v>13.96</v>
      </c>
      <c r="C37" s="97">
        <v>-31.46</v>
      </c>
      <c r="D37" s="97">
        <v>0</v>
      </c>
      <c r="E37" s="103">
        <v>29.89</v>
      </c>
      <c r="F37" s="109"/>
      <c r="G37" s="103">
        <v>61609.869125095996</v>
      </c>
      <c r="H37" s="97">
        <v>671.12601099999995</v>
      </c>
      <c r="I37" s="97">
        <v>-114.435210779999</v>
      </c>
      <c r="J37" s="97">
        <v>59382.067998339997</v>
      </c>
      <c r="K37" s="103">
        <v>940.41032686604899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jGwp/VzDwYuz/+iO4XL7KEiyQEbA4YyrHDAhd3mLjFhHckQET+1ziM/MCa0kLvyn/c67Wqk7hontzuod4DPrw==" saltValue="rjh1l/5iVELNc1Gv8/Fc0A==" spinCount="100000" sheet="1" objects="1" scenarios="1"/>
  <mergeCells count="1">
    <mergeCell ref="A1:B1"/>
  </mergeCells>
  <conditionalFormatting sqref="B8:K37">
    <cfRule type="cellIs" dxfId="302" priority="7" operator="between">
      <formula>0</formula>
      <formula>0.1</formula>
    </cfRule>
    <cfRule type="cellIs" dxfId="301" priority="8" operator="lessThan">
      <formula>0</formula>
    </cfRule>
    <cfRule type="cellIs" dxfId="300" priority="9" operator="greaterThanOrEqual">
      <formula>0.1</formula>
    </cfRule>
  </conditionalFormatting>
  <conditionalFormatting sqref="A1:XFD6 A38:XFD1048576 B8:XFD37 A7 F7 L7:XFD7">
    <cfRule type="cellIs" dxfId="299" priority="6" operator="between">
      <formula>-0.1</formula>
      <formula>0</formula>
    </cfRule>
  </conditionalFormatting>
  <conditionalFormatting sqref="A8:A37">
    <cfRule type="cellIs" dxfId="298" priority="5" operator="between">
      <formula>-0.1</formula>
      <formula>0</formula>
    </cfRule>
  </conditionalFormatting>
  <conditionalFormatting sqref="C7:E7">
    <cfRule type="cellIs" dxfId="297" priority="4" operator="between">
      <formula>-0.1</formula>
      <formula>0</formula>
    </cfRule>
  </conditionalFormatting>
  <conditionalFormatting sqref="H7:K7">
    <cfRule type="cellIs" dxfId="296" priority="3" operator="between">
      <formula>-0.1</formula>
      <formula>0</formula>
    </cfRule>
  </conditionalFormatting>
  <conditionalFormatting sqref="B7">
    <cfRule type="cellIs" dxfId="295" priority="2" operator="between">
      <formula>-0.1</formula>
      <formula>0</formula>
    </cfRule>
  </conditionalFormatting>
  <conditionalFormatting sqref="G7">
    <cfRule type="cellIs" dxfId="2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Contents'!B37</f>
        <v>Table 1.19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2016:Q4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624.01800000000003</v>
      </c>
      <c r="C8" s="102">
        <v>175.274</v>
      </c>
      <c r="D8" s="102">
        <v>74.510999999999996</v>
      </c>
      <c r="E8" s="102">
        <v>307.57</v>
      </c>
      <c r="F8" s="102">
        <v>0</v>
      </c>
      <c r="G8" s="102">
        <v>66.662999999999997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-3599.77</v>
      </c>
      <c r="C14" s="102">
        <v>-1738.82</v>
      </c>
      <c r="D14" s="102">
        <v>-1212.81</v>
      </c>
      <c r="E14" s="102">
        <v>-359.43</v>
      </c>
      <c r="F14" s="102">
        <v>-54.22</v>
      </c>
      <c r="G14" s="102">
        <v>0</v>
      </c>
      <c r="H14" s="102">
        <v>9.3800000000000008</v>
      </c>
      <c r="I14" s="102">
        <v>0</v>
      </c>
      <c r="J14" s="102">
        <v>0</v>
      </c>
      <c r="K14" s="6">
        <v>-243.87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30643.057000000001</v>
      </c>
      <c r="C17" s="94">
        <v>1884.546</v>
      </c>
      <c r="D17" s="94">
        <v>59.185000000000002</v>
      </c>
      <c r="E17" s="94">
        <v>17482.272000000001</v>
      </c>
      <c r="F17" s="94">
        <v>0.32700000000000001</v>
      </c>
      <c r="G17" s="94">
        <v>4341.835</v>
      </c>
      <c r="H17" s="94">
        <v>0</v>
      </c>
      <c r="I17" s="94">
        <v>0</v>
      </c>
      <c r="J17" s="94">
        <v>0.878</v>
      </c>
      <c r="K17" s="100">
        <v>6874.0140000000001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18.57</v>
      </c>
      <c r="C19" s="94">
        <v>1.26</v>
      </c>
      <c r="D19" s="94">
        <v>0.78</v>
      </c>
      <c r="E19" s="94">
        <v>37.020000000000003</v>
      </c>
      <c r="F19" s="94">
        <v>-2.82</v>
      </c>
      <c r="G19" s="94">
        <v>-16.63</v>
      </c>
      <c r="H19" s="94">
        <v>0</v>
      </c>
      <c r="I19" s="94">
        <v>0</v>
      </c>
      <c r="J19" s="94">
        <v>-1.03</v>
      </c>
      <c r="K19" s="100">
        <v>0</v>
      </c>
    </row>
    <row r="20" spans="1:11" ht="16.5" customHeight="1" x14ac:dyDescent="0.3">
      <c r="A20" s="46" t="s">
        <v>235</v>
      </c>
      <c r="B20" s="6">
        <v>9980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269.36</v>
      </c>
      <c r="C21" s="94">
        <v>0</v>
      </c>
      <c r="D21" s="94">
        <v>67.97</v>
      </c>
      <c r="E21" s="94">
        <v>425.58</v>
      </c>
      <c r="F21" s="94">
        <v>0</v>
      </c>
      <c r="G21" s="94">
        <v>0</v>
      </c>
      <c r="H21" s="94">
        <v>0</v>
      </c>
      <c r="I21" s="94">
        <v>0</v>
      </c>
      <c r="J21" s="94">
        <v>-224.19</v>
      </c>
      <c r="K21" s="100">
        <v>0</v>
      </c>
    </row>
    <row r="22" spans="1:11" ht="16.5" customHeight="1" x14ac:dyDescent="0.3">
      <c r="A22" s="46" t="s">
        <v>237</v>
      </c>
      <c r="B22" s="6">
        <v>0.19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0.19</v>
      </c>
    </row>
    <row r="23" spans="1:11" ht="16.5" customHeight="1" x14ac:dyDescent="0.3">
      <c r="A23" s="46" t="s">
        <v>238</v>
      </c>
      <c r="B23" s="100">
        <v>8020</v>
      </c>
      <c r="C23" s="94">
        <v>-444</v>
      </c>
      <c r="D23" s="94">
        <v>4994</v>
      </c>
      <c r="E23" s="94">
        <v>-761</v>
      </c>
      <c r="F23" s="94">
        <v>-22</v>
      </c>
      <c r="G23" s="94">
        <v>717</v>
      </c>
      <c r="H23" s="94">
        <v>0</v>
      </c>
      <c r="I23" s="94">
        <v>1361</v>
      </c>
      <c r="J23" s="94">
        <v>0</v>
      </c>
      <c r="K23" s="100">
        <v>2175</v>
      </c>
    </row>
    <row r="24" spans="1:11" ht="16.5" customHeight="1" x14ac:dyDescent="0.3">
      <c r="A24" s="46" t="s">
        <v>239</v>
      </c>
      <c r="B24" s="6">
        <v>62.268836309052503</v>
      </c>
      <c r="C24" s="102">
        <v>-38.250244619999997</v>
      </c>
      <c r="D24" s="102">
        <v>145.42147370999999</v>
      </c>
      <c r="E24" s="102">
        <v>-5.9589999999999996</v>
      </c>
      <c r="F24" s="102">
        <v>0</v>
      </c>
      <c r="G24" s="102">
        <v>5.88526624</v>
      </c>
      <c r="H24" s="102">
        <v>0</v>
      </c>
      <c r="I24" s="102">
        <v>41.768699360576797</v>
      </c>
      <c r="J24" s="102">
        <v>3.8991833160487599</v>
      </c>
      <c r="K24" s="6">
        <v>-90.496541697572994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2.68</v>
      </c>
      <c r="C30" s="102">
        <v>1.45</v>
      </c>
      <c r="D30" s="102">
        <v>0.42</v>
      </c>
      <c r="E30" s="102">
        <v>0.81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-677.75</v>
      </c>
      <c r="C34" s="102">
        <v>0</v>
      </c>
      <c r="D34" s="102">
        <v>0</v>
      </c>
      <c r="E34" s="102">
        <v>0</v>
      </c>
      <c r="F34" s="102">
        <v>0</v>
      </c>
      <c r="G34" s="102">
        <v>155.25</v>
      </c>
      <c r="H34" s="102">
        <v>0</v>
      </c>
      <c r="I34" s="102">
        <v>0</v>
      </c>
      <c r="J34" s="102">
        <v>0</v>
      </c>
      <c r="K34" s="6">
        <v>-832.99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45342.623836309001</v>
      </c>
      <c r="C37" s="97">
        <v>-158.54024461999899</v>
      </c>
      <c r="D37" s="97">
        <v>4129.4774737099997</v>
      </c>
      <c r="E37" s="97">
        <v>17126.863000000001</v>
      </c>
      <c r="F37" s="97">
        <v>-78.712999999999994</v>
      </c>
      <c r="G37" s="97">
        <v>5270.0032662399999</v>
      </c>
      <c r="H37" s="97">
        <v>9.3800000000000008</v>
      </c>
      <c r="I37" s="97">
        <v>1402.7686993605701</v>
      </c>
      <c r="J37" s="97">
        <v>-220.44281668395101</v>
      </c>
      <c r="K37" s="103">
        <v>7881.8474583024199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6/on8KBUDo76Jgv8ghU8DxcBDjFMB18mknJmgjLG/vF15FsvQl051vhL5QTJmqAiXcBfWOC/PmhjTJjtPg3Eg==" saltValue="zVDGalmZ2vK/TUIhjOLt1Q==" spinCount="100000" sheet="1" objects="1" scenarios="1"/>
  <mergeCells count="1">
    <mergeCell ref="A1:B1"/>
  </mergeCells>
  <conditionalFormatting sqref="B8:K37">
    <cfRule type="cellIs" dxfId="293" priority="5" operator="between">
      <formula>0</formula>
      <formula>0.1</formula>
    </cfRule>
    <cfRule type="cellIs" dxfId="292" priority="6" operator="lessThan">
      <formula>0</formula>
    </cfRule>
    <cfRule type="cellIs" dxfId="291" priority="7" operator="greaterThanOrEqual">
      <formula>0.1</formula>
    </cfRule>
  </conditionalFormatting>
  <conditionalFormatting sqref="A1:XFD6 A38:XFD1048576 B8:XFD37 A7 L7:XFD7">
    <cfRule type="cellIs" dxfId="290" priority="4" operator="between">
      <formula>-0.1</formula>
      <formula>0</formula>
    </cfRule>
  </conditionalFormatting>
  <conditionalFormatting sqref="A8:A37">
    <cfRule type="cellIs" dxfId="289" priority="3" operator="between">
      <formula>-0.1</formula>
      <formula>0</formula>
    </cfRule>
  </conditionalFormatting>
  <conditionalFormatting sqref="C7:K7">
    <cfRule type="cellIs" dxfId="288" priority="2" operator="between">
      <formula>-0.1</formula>
      <formula>0</formula>
    </cfRule>
  </conditionalFormatting>
  <conditionalFormatting sqref="B7">
    <cfRule type="cellIs" dxfId="2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Contents'!B40</f>
        <v>Table 1.20</v>
      </c>
      <c r="B1" s="168"/>
      <c r="C1" s="40"/>
    </row>
    <row r="2" spans="1:10" ht="16.5" customHeight="1" x14ac:dyDescent="0.3">
      <c r="A2" s="4" t="str">
        <f>"AIF: "&amp;'Table of Contents'!A40&amp;", "&amp;'Table of Contents'!A3</f>
        <v>AIF: Total Sales, 2016:Q4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227</v>
      </c>
      <c r="B12" s="6">
        <v>10</v>
      </c>
      <c r="C12" s="102">
        <v>1</v>
      </c>
      <c r="D12" s="102">
        <v>0</v>
      </c>
      <c r="E12" s="102">
        <v>1</v>
      </c>
      <c r="F12" s="102">
        <v>0</v>
      </c>
      <c r="G12" s="102">
        <v>0</v>
      </c>
      <c r="H12" s="102">
        <v>0</v>
      </c>
      <c r="I12" s="105">
        <v>0</v>
      </c>
      <c r="J12" s="6">
        <v>8</v>
      </c>
    </row>
    <row r="13" spans="1:10" ht="16.5" customHeight="1" x14ac:dyDescent="0.3">
      <c r="A13" s="46" t="s">
        <v>228</v>
      </c>
      <c r="B13" s="100">
        <v>79.87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79.87</v>
      </c>
      <c r="J13" s="100">
        <v>0</v>
      </c>
    </row>
    <row r="14" spans="1:10" ht="16.5" customHeight="1" x14ac:dyDescent="0.3">
      <c r="A14" s="46" t="s">
        <v>229</v>
      </c>
      <c r="B14" s="6">
        <v>7027.34</v>
      </c>
      <c r="C14" s="102">
        <v>2324.0500000000002</v>
      </c>
      <c r="D14" s="102">
        <v>4034.82</v>
      </c>
      <c r="E14" s="102">
        <v>539.79999999999995</v>
      </c>
      <c r="F14" s="102">
        <v>13.69</v>
      </c>
      <c r="G14" s="102">
        <v>0</v>
      </c>
      <c r="H14" s="102">
        <v>23.66</v>
      </c>
      <c r="I14" s="105">
        <v>0</v>
      </c>
      <c r="J14" s="6">
        <v>91.32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3">
        <v>0</v>
      </c>
      <c r="J17" s="100">
        <v>0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235</v>
      </c>
      <c r="B20" s="6">
        <v>57977</v>
      </c>
      <c r="C20" s="102">
        <v>0</v>
      </c>
      <c r="D20" s="102">
        <v>0</v>
      </c>
      <c r="E20" s="102">
        <v>0</v>
      </c>
      <c r="F20" s="102">
        <v>2036</v>
      </c>
      <c r="G20" s="102">
        <v>0</v>
      </c>
      <c r="H20" s="102">
        <v>0</v>
      </c>
      <c r="I20" s="105">
        <v>510</v>
      </c>
      <c r="J20" s="6">
        <v>55430</v>
      </c>
    </row>
    <row r="21" spans="1:10" ht="16.5" customHeight="1" x14ac:dyDescent="0.3">
      <c r="A21" s="46" t="s">
        <v>236</v>
      </c>
      <c r="B21" s="100">
        <v>1957.21</v>
      </c>
      <c r="C21" s="94">
        <v>0</v>
      </c>
      <c r="D21" s="94">
        <v>393.22</v>
      </c>
      <c r="E21" s="94">
        <v>1499.06</v>
      </c>
      <c r="F21" s="94">
        <v>0</v>
      </c>
      <c r="G21" s="94">
        <v>0</v>
      </c>
      <c r="H21" s="94">
        <v>13.65</v>
      </c>
      <c r="I21" s="93">
        <v>0</v>
      </c>
      <c r="J21" s="100">
        <v>51.28</v>
      </c>
    </row>
    <row r="22" spans="1:10" ht="16.5" customHeight="1" x14ac:dyDescent="0.3">
      <c r="A22" s="46" t="s">
        <v>237</v>
      </c>
      <c r="B22" s="6">
        <v>548.23</v>
      </c>
      <c r="C22" s="102">
        <v>57.73</v>
      </c>
      <c r="D22" s="102">
        <v>52.9</v>
      </c>
      <c r="E22" s="102">
        <v>300.89</v>
      </c>
      <c r="F22" s="102">
        <v>0</v>
      </c>
      <c r="G22" s="102">
        <v>0</v>
      </c>
      <c r="H22" s="102">
        <v>5.53</v>
      </c>
      <c r="I22" s="105">
        <v>11.75</v>
      </c>
      <c r="J22" s="6">
        <v>119.43</v>
      </c>
    </row>
    <row r="23" spans="1:10" ht="16.5" customHeight="1" x14ac:dyDescent="0.3">
      <c r="A23" s="46" t="s">
        <v>238</v>
      </c>
      <c r="B23" s="100">
        <v>44919</v>
      </c>
      <c r="C23" s="94">
        <v>3261</v>
      </c>
      <c r="D23" s="94">
        <v>12948</v>
      </c>
      <c r="E23" s="94">
        <v>10985</v>
      </c>
      <c r="F23" s="94">
        <v>4665</v>
      </c>
      <c r="G23" s="94">
        <v>0</v>
      </c>
      <c r="H23" s="94">
        <v>0</v>
      </c>
      <c r="I23" s="93">
        <v>1825</v>
      </c>
      <c r="J23" s="100">
        <v>11235</v>
      </c>
    </row>
    <row r="24" spans="1:10" ht="16.5" customHeight="1" x14ac:dyDescent="0.3">
      <c r="A24" s="46" t="s">
        <v>239</v>
      </c>
      <c r="B24" s="6">
        <v>590.74802728622501</v>
      </c>
      <c r="C24" s="102">
        <v>78.344590240000002</v>
      </c>
      <c r="D24" s="102">
        <v>189.66759798000001</v>
      </c>
      <c r="E24" s="102">
        <v>4.8419999999999996</v>
      </c>
      <c r="F24" s="102">
        <v>0</v>
      </c>
      <c r="G24" s="102">
        <v>0</v>
      </c>
      <c r="H24" s="102">
        <v>0</v>
      </c>
      <c r="I24" s="105">
        <v>14.444115549999999</v>
      </c>
      <c r="J24" s="6">
        <v>303.44972351622499</v>
      </c>
    </row>
    <row r="25" spans="1:10" ht="16.5" customHeight="1" x14ac:dyDescent="0.3">
      <c r="A25" s="46" t="s">
        <v>240</v>
      </c>
      <c r="B25" s="100">
        <v>28249</v>
      </c>
      <c r="C25" s="94">
        <v>10077</v>
      </c>
      <c r="D25" s="94">
        <v>9898</v>
      </c>
      <c r="E25" s="94">
        <v>399</v>
      </c>
      <c r="F25" s="94">
        <v>0</v>
      </c>
      <c r="G25" s="94">
        <v>0</v>
      </c>
      <c r="H25" s="94">
        <v>0</v>
      </c>
      <c r="I25" s="93">
        <v>1147</v>
      </c>
      <c r="J25" s="100">
        <v>6728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242</v>
      </c>
      <c r="B27" s="100">
        <v>1789.32</v>
      </c>
      <c r="C27" s="94">
        <v>238.91</v>
      </c>
      <c r="D27" s="94">
        <v>428.22</v>
      </c>
      <c r="E27" s="94">
        <v>258.08</v>
      </c>
      <c r="F27" s="94">
        <v>278.2</v>
      </c>
      <c r="G27" s="94">
        <v>0</v>
      </c>
      <c r="H27" s="94">
        <v>236.25</v>
      </c>
      <c r="I27" s="93">
        <v>17.78</v>
      </c>
      <c r="J27" s="100">
        <v>331.89</v>
      </c>
    </row>
    <row r="28" spans="1:10" ht="16.5" customHeight="1" x14ac:dyDescent="0.3">
      <c r="A28" s="46" t="s">
        <v>243</v>
      </c>
      <c r="B28" s="6">
        <v>413.62138215710002</v>
      </c>
      <c r="C28" s="102">
        <v>0.12845616000000001</v>
      </c>
      <c r="D28" s="102">
        <v>0.76893827999999997</v>
      </c>
      <c r="E28" s="102">
        <v>0.18242145000000001</v>
      </c>
      <c r="F28" s="102">
        <v>124.80566779</v>
      </c>
      <c r="G28" s="102">
        <v>2.8683728799999999</v>
      </c>
      <c r="H28" s="102">
        <v>1.0619440000000001E-2</v>
      </c>
      <c r="I28" s="105">
        <v>0</v>
      </c>
      <c r="J28" s="6">
        <v>284.85690615710001</v>
      </c>
    </row>
    <row r="29" spans="1:10" ht="16.5" customHeight="1" x14ac:dyDescent="0.3">
      <c r="A29" s="46" t="s">
        <v>244</v>
      </c>
      <c r="B29" s="100">
        <v>2.35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0.02</v>
      </c>
      <c r="I29" s="93">
        <v>0</v>
      </c>
      <c r="J29" s="100">
        <v>2.3199999999999998</v>
      </c>
    </row>
    <row r="30" spans="1:10" ht="16.5" customHeight="1" x14ac:dyDescent="0.3">
      <c r="A30" s="46" t="s">
        <v>245</v>
      </c>
      <c r="B30" s="6">
        <v>88.597999999999999</v>
      </c>
      <c r="C30" s="102">
        <v>1.45</v>
      </c>
      <c r="D30" s="102">
        <v>0.42</v>
      </c>
      <c r="E30" s="102">
        <v>25.125</v>
      </c>
      <c r="F30" s="102">
        <v>12.819000000000001</v>
      </c>
      <c r="G30" s="102">
        <v>0</v>
      </c>
      <c r="H30" s="102">
        <v>0</v>
      </c>
      <c r="I30" s="105">
        <v>48.783999999999999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247</v>
      </c>
      <c r="B32" s="6">
        <v>6031</v>
      </c>
      <c r="C32" s="102">
        <v>339</v>
      </c>
      <c r="D32" s="102">
        <v>2947</v>
      </c>
      <c r="E32" s="102">
        <v>45</v>
      </c>
      <c r="F32" s="102">
        <v>0</v>
      </c>
      <c r="G32" s="102">
        <v>2593</v>
      </c>
      <c r="H32" s="102">
        <v>45</v>
      </c>
      <c r="I32" s="105">
        <v>0</v>
      </c>
      <c r="J32" s="6">
        <v>62</v>
      </c>
    </row>
    <row r="33" spans="1:10" ht="16.5" customHeight="1" x14ac:dyDescent="0.3">
      <c r="A33" s="46" t="s">
        <v>248</v>
      </c>
      <c r="B33" s="100">
        <v>1340.73</v>
      </c>
      <c r="C33" s="94">
        <v>353.58</v>
      </c>
      <c r="D33" s="94">
        <v>39.56</v>
      </c>
      <c r="E33" s="94">
        <v>497.98</v>
      </c>
      <c r="F33" s="94">
        <v>5.33</v>
      </c>
      <c r="G33" s="94">
        <v>0</v>
      </c>
      <c r="H33" s="94">
        <v>125.14</v>
      </c>
      <c r="I33" s="93">
        <v>0</v>
      </c>
      <c r="J33" s="100">
        <v>319.14</v>
      </c>
    </row>
    <row r="34" spans="1:10" ht="16.5" customHeight="1" x14ac:dyDescent="0.3">
      <c r="A34" s="46" t="s">
        <v>249</v>
      </c>
      <c r="B34" s="6">
        <v>4651.79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859.59</v>
      </c>
      <c r="J34" s="6">
        <v>3792.2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251</v>
      </c>
      <c r="B36" s="6">
        <v>12397.35</v>
      </c>
      <c r="C36" s="102">
        <v>2042.61</v>
      </c>
      <c r="D36" s="102">
        <v>98.5</v>
      </c>
      <c r="E36" s="102">
        <v>3787.79</v>
      </c>
      <c r="F36" s="102">
        <v>16.14</v>
      </c>
      <c r="G36" s="102">
        <v>0</v>
      </c>
      <c r="H36" s="102">
        <v>172.64</v>
      </c>
      <c r="I36" s="105">
        <v>1138.3</v>
      </c>
      <c r="J36" s="6">
        <v>5141.3599999999997</v>
      </c>
    </row>
    <row r="37" spans="1:10" ht="16.5" customHeight="1" x14ac:dyDescent="0.3">
      <c r="A37" s="47" t="s">
        <v>77</v>
      </c>
      <c r="B37" s="103">
        <v>168073.157409443</v>
      </c>
      <c r="C37" s="97">
        <v>18774.8030464</v>
      </c>
      <c r="D37" s="97">
        <v>31031.07653626</v>
      </c>
      <c r="E37" s="97">
        <v>18343.74942145</v>
      </c>
      <c r="F37" s="97">
        <v>7151.9846677899995</v>
      </c>
      <c r="G37" s="97">
        <v>2595.8683728800002</v>
      </c>
      <c r="H37" s="97">
        <v>621.90061944000001</v>
      </c>
      <c r="I37" s="96">
        <v>5652.5181155500004</v>
      </c>
      <c r="J37" s="103">
        <v>83900.246629673304</v>
      </c>
    </row>
  </sheetData>
  <sheetProtection algorithmName="SHA-512" hashValue="D1RNFwuLsf7QKBJ7gBo3YxFiTp3N5sbkTYHOM4qFXVxY7k5lZ1qV/o+t98VXY/KEo8PVQOZu7t07WuubspQq1w==" saltValue="DPD4NfXsA5Ulx+LWRjiBTw==" spinCount="100000" sheet="1" objects="1" scenarios="1"/>
  <mergeCells count="1">
    <mergeCell ref="A1:B1"/>
  </mergeCells>
  <conditionalFormatting sqref="B8:J37">
    <cfRule type="cellIs" dxfId="286" priority="5" operator="between">
      <formula>0</formula>
      <formula>0.1</formula>
    </cfRule>
    <cfRule type="cellIs" dxfId="285" priority="6" operator="lessThan">
      <formula>0</formula>
    </cfRule>
    <cfRule type="cellIs" dxfId="284" priority="7" operator="greaterThanOrEqual">
      <formula>0.1</formula>
    </cfRule>
  </conditionalFormatting>
  <conditionalFormatting sqref="A1:XFD6 A38:XFD1048576 B8:XFD37 A7 K7:XFD7">
    <cfRule type="cellIs" dxfId="283" priority="4" operator="between">
      <formula>-0.1</formula>
      <formula>0</formula>
    </cfRule>
  </conditionalFormatting>
  <conditionalFormatting sqref="A8:A37">
    <cfRule type="cellIs" dxfId="282" priority="3" operator="between">
      <formula>-0.1</formula>
      <formula>0</formula>
    </cfRule>
  </conditionalFormatting>
  <conditionalFormatting sqref="C7:J7">
    <cfRule type="cellIs" dxfId="281" priority="2" operator="between">
      <formula>-0.1</formula>
      <formula>0</formula>
    </cfRule>
  </conditionalFormatting>
  <conditionalFormatting sqref="B7">
    <cfRule type="cellIs" dxfId="280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Contents'!B41</f>
        <v>Table 1.21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Contents'!A41&amp;", "&amp;'Table of Contents'!A3</f>
        <v>AIF: Total Sales of Other Funds, 2016:Q4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f>#REF!</f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7</v>
      </c>
      <c r="I12" s="102">
        <v>1</v>
      </c>
      <c r="J12" s="6">
        <v>0</v>
      </c>
      <c r="K12" s="108" t="e">
        <f>#REF!</f>
        <v>#REF!</v>
      </c>
      <c r="L12" s="105">
        <v>10</v>
      </c>
      <c r="M12" s="6">
        <v>0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91.32</v>
      </c>
      <c r="C14" s="102">
        <v>0</v>
      </c>
      <c r="D14" s="102">
        <v>0</v>
      </c>
      <c r="E14" s="102">
        <v>0</v>
      </c>
      <c r="F14" s="102">
        <v>0</v>
      </c>
      <c r="G14" s="102">
        <v>9.3800000000000008</v>
      </c>
      <c r="H14" s="102">
        <v>0</v>
      </c>
      <c r="I14" s="102">
        <v>59.69</v>
      </c>
      <c r="J14" s="6">
        <v>22.25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0</v>
      </c>
      <c r="K17" s="108" t="e">
        <f>#REF!</f>
        <v>#REF!</v>
      </c>
      <c r="L17" s="93">
        <v>0</v>
      </c>
      <c r="M17" s="100">
        <v>0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f>#REF!</f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55430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51.28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51.28</v>
      </c>
      <c r="J21" s="100">
        <v>0</v>
      </c>
      <c r="K21" s="108" t="e">
        <f>#REF!</f>
        <v>#REF!</v>
      </c>
      <c r="L21" s="93">
        <v>51.28</v>
      </c>
      <c r="M21" s="100">
        <v>0</v>
      </c>
    </row>
    <row r="22" spans="1:13" ht="16.5" customHeight="1" x14ac:dyDescent="0.3">
      <c r="A22" s="46" t="s">
        <v>237</v>
      </c>
      <c r="B22" s="6">
        <v>119.43</v>
      </c>
      <c r="C22" s="102">
        <v>0</v>
      </c>
      <c r="D22" s="102">
        <v>0</v>
      </c>
      <c r="E22" s="102">
        <v>0</v>
      </c>
      <c r="F22" s="102">
        <v>0</v>
      </c>
      <c r="G22" s="102">
        <v>0.16</v>
      </c>
      <c r="H22" s="102">
        <v>0</v>
      </c>
      <c r="I22" s="102">
        <v>7.4</v>
      </c>
      <c r="J22" s="6">
        <v>111.87</v>
      </c>
      <c r="K22" s="108" t="e">
        <f>#REF!</f>
        <v>#REF!</v>
      </c>
      <c r="L22" s="105">
        <v>111.87</v>
      </c>
      <c r="M22" s="6">
        <v>0</v>
      </c>
    </row>
    <row r="23" spans="1:13" ht="16.5" customHeight="1" x14ac:dyDescent="0.3">
      <c r="A23" s="46" t="s">
        <v>238</v>
      </c>
      <c r="B23" s="100">
        <v>11235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2387</v>
      </c>
      <c r="I23" s="94">
        <v>0</v>
      </c>
      <c r="J23" s="100">
        <v>8848</v>
      </c>
      <c r="K23" s="108" t="e">
        <f>#REF!</f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303.44972351622499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46.109202254040397</v>
      </c>
      <c r="I24" s="102">
        <v>11.778719669999999</v>
      </c>
      <c r="J24" s="6">
        <v>245.561801592184</v>
      </c>
      <c r="K24" s="108" t="e">
        <f>#REF!</f>
        <v>#REF!</v>
      </c>
      <c r="L24" s="105">
        <v>274.11852151622497</v>
      </c>
      <c r="M24" s="6">
        <v>29.331202000000001</v>
      </c>
    </row>
    <row r="25" spans="1:13" ht="16.5" customHeight="1" x14ac:dyDescent="0.3">
      <c r="A25" s="46" t="s">
        <v>240</v>
      </c>
      <c r="B25" s="100">
        <v>6728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1733</v>
      </c>
      <c r="I25" s="94">
        <v>133</v>
      </c>
      <c r="J25" s="100">
        <v>4862</v>
      </c>
      <c r="K25" s="108" t="e">
        <f>#REF!</f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331.89</v>
      </c>
      <c r="C27" s="94">
        <v>0</v>
      </c>
      <c r="D27" s="94">
        <v>0</v>
      </c>
      <c r="E27" s="94">
        <v>0</v>
      </c>
      <c r="F27" s="94">
        <v>0</v>
      </c>
      <c r="G27" s="94">
        <v>58.99</v>
      </c>
      <c r="H27" s="94">
        <v>266.52</v>
      </c>
      <c r="I27" s="94">
        <v>0</v>
      </c>
      <c r="J27" s="100">
        <v>6.37</v>
      </c>
      <c r="K27" s="108" t="e">
        <f>#REF!</f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284.85690615710001</v>
      </c>
      <c r="C28" s="102">
        <v>0</v>
      </c>
      <c r="D28" s="102">
        <v>0</v>
      </c>
      <c r="E28" s="102">
        <v>0</v>
      </c>
      <c r="F28" s="102">
        <v>143.7469597665</v>
      </c>
      <c r="G28" s="102">
        <v>0</v>
      </c>
      <c r="H28" s="102">
        <v>0</v>
      </c>
      <c r="I28" s="102">
        <v>0</v>
      </c>
      <c r="J28" s="6">
        <v>141.10994639059999</v>
      </c>
      <c r="K28" s="108" t="e">
        <f>#REF!</f>
        <v>#REF!</v>
      </c>
      <c r="L28" s="105">
        <v>284.85690615710001</v>
      </c>
      <c r="M28" s="6">
        <v>0</v>
      </c>
    </row>
    <row r="29" spans="1:13" ht="16.5" customHeight="1" x14ac:dyDescent="0.3">
      <c r="A29" s="46" t="s">
        <v>244</v>
      </c>
      <c r="B29" s="100">
        <v>2.3199999999999998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2.3199999999999998</v>
      </c>
      <c r="K29" s="108" t="e">
        <f>#REF!</f>
        <v>#REF!</v>
      </c>
      <c r="L29" s="93">
        <v>0</v>
      </c>
      <c r="M29" s="100">
        <v>2.3199999999999998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62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62</v>
      </c>
      <c r="J32" s="6">
        <v>0</v>
      </c>
      <c r="K32" s="108" t="e">
        <f>#REF!</f>
        <v>#REF!</v>
      </c>
      <c r="L32" s="105">
        <v>62</v>
      </c>
      <c r="M32" s="6">
        <v>0</v>
      </c>
    </row>
    <row r="33" spans="1:13" ht="16.5" customHeight="1" x14ac:dyDescent="0.3">
      <c r="A33" s="46" t="s">
        <v>248</v>
      </c>
      <c r="B33" s="100">
        <v>319.14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299.36</v>
      </c>
      <c r="J33" s="100">
        <v>19.78</v>
      </c>
      <c r="K33" s="108" t="e">
        <f>#REF!</f>
        <v>#REF!</v>
      </c>
      <c r="L33" s="93">
        <v>19.78</v>
      </c>
      <c r="M33" s="100">
        <v>0</v>
      </c>
    </row>
    <row r="34" spans="1:13" ht="16.5" customHeight="1" x14ac:dyDescent="0.3">
      <c r="A34" s="46" t="s">
        <v>249</v>
      </c>
      <c r="B34" s="6">
        <v>3792.2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38.68</v>
      </c>
      <c r="J34" s="6">
        <v>3753.52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f>#REF!</f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5141.3599999999997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5141.3599999999997</v>
      </c>
      <c r="K36" s="108" t="e">
        <f>#REF!</f>
        <v>#REF!</v>
      </c>
      <c r="L36" s="105">
        <v>5141.3599999999997</v>
      </c>
      <c r="M36" s="6">
        <v>0</v>
      </c>
    </row>
    <row r="37" spans="1:13" ht="16.5" customHeight="1" x14ac:dyDescent="0.3">
      <c r="A37" s="47" t="s">
        <v>77</v>
      </c>
      <c r="B37" s="103">
        <v>83900.246629673304</v>
      </c>
      <c r="C37" s="97">
        <v>0</v>
      </c>
      <c r="D37" s="97">
        <v>0</v>
      </c>
      <c r="E37" s="97">
        <v>0</v>
      </c>
      <c r="F37" s="97">
        <v>143.7469597665</v>
      </c>
      <c r="G37" s="97">
        <v>68.53</v>
      </c>
      <c r="H37" s="97">
        <v>4439.6292022540401</v>
      </c>
      <c r="I37" s="97">
        <v>664.18871966999995</v>
      </c>
      <c r="J37" s="103">
        <v>23154.1417479827</v>
      </c>
      <c r="K37" s="109" t="e">
        <f>#REF!</f>
        <v>#REF!</v>
      </c>
      <c r="L37" s="96">
        <v>5955.2654276733201</v>
      </c>
      <c r="M37" s="103">
        <v>31.651202000000001</v>
      </c>
    </row>
    <row r="38" spans="1:13" ht="16.5" customHeight="1" x14ac:dyDescent="0.3">
      <c r="A38" s="6"/>
      <c r="B38" s="6">
        <v>0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f>#REF!</f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sYr+4wYDbt3IKuI8dj1E21GVMmjmBZca/moE8NIdssPvhiov3NxhkiDnqpy7qhiB3sjXPHbX4d6us74z1lQvg==" saltValue="EB57inxgl3YxV1MlJKio1g==" spinCount="100000" sheet="1" objects="1" scenarios="1"/>
  <mergeCells count="1">
    <mergeCell ref="A1:B1"/>
  </mergeCells>
  <conditionalFormatting sqref="B8:M38">
    <cfRule type="cellIs" dxfId="279" priority="6" operator="between">
      <formula>0</formula>
      <formula>0.1</formula>
    </cfRule>
    <cfRule type="cellIs" dxfId="278" priority="7" operator="lessThan">
      <formula>0</formula>
    </cfRule>
    <cfRule type="cellIs" dxfId="277" priority="8" operator="greaterThanOrEqual">
      <formula>0.1</formula>
    </cfRule>
  </conditionalFormatting>
  <conditionalFormatting sqref="A1:XFD6 A39:XFD1048576 A38 B8:XFD38 A7 K7 N7:XFD7">
    <cfRule type="cellIs" dxfId="276" priority="5" operator="between">
      <formula>-0.1</formula>
      <formula>0</formula>
    </cfRule>
  </conditionalFormatting>
  <conditionalFormatting sqref="A8:A37">
    <cfRule type="cellIs" dxfId="275" priority="4" operator="between">
      <formula>-0.1</formula>
      <formula>0</formula>
    </cfRule>
  </conditionalFormatting>
  <conditionalFormatting sqref="C7:J7">
    <cfRule type="cellIs" dxfId="274" priority="3" operator="between">
      <formula>-0.1</formula>
      <formula>0</formula>
    </cfRule>
  </conditionalFormatting>
  <conditionalFormatting sqref="L7:M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Contents'!B42</f>
        <v>Table 1.22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57460.1</v>
      </c>
      <c r="H14" s="102">
        <v>461.33</v>
      </c>
      <c r="I14" s="102">
        <v>1.1200000000000001</v>
      </c>
      <c r="J14" s="102">
        <v>56974</v>
      </c>
      <c r="K14" s="6">
        <v>23.66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1531.9</v>
      </c>
      <c r="H21" s="94">
        <v>0</v>
      </c>
      <c r="I21" s="94">
        <v>0</v>
      </c>
      <c r="J21" s="94">
        <v>1512.71</v>
      </c>
      <c r="K21" s="100">
        <v>19.190000000000001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15.87</v>
      </c>
      <c r="H22" s="102">
        <v>0</v>
      </c>
      <c r="I22" s="102">
        <v>0</v>
      </c>
      <c r="J22" s="102">
        <v>0</v>
      </c>
      <c r="K22" s="6">
        <v>15.87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5071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68.742979640000001</v>
      </c>
      <c r="H24" s="102">
        <v>1.069</v>
      </c>
      <c r="I24" s="102">
        <v>19.114999999999998</v>
      </c>
      <c r="J24" s="102">
        <v>0</v>
      </c>
      <c r="K24" s="6">
        <v>48.558979639999997</v>
      </c>
    </row>
    <row r="25" spans="1:11" ht="16.5" customHeight="1" x14ac:dyDescent="0.3">
      <c r="A25" s="46" t="s">
        <v>240</v>
      </c>
      <c r="B25" s="100">
        <v>19</v>
      </c>
      <c r="C25" s="94">
        <v>0</v>
      </c>
      <c r="D25" s="94">
        <v>0</v>
      </c>
      <c r="E25" s="100">
        <v>0</v>
      </c>
      <c r="F25" s="108"/>
      <c r="G25" s="100">
        <v>5656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227.48</v>
      </c>
      <c r="H27" s="94">
        <v>121.57</v>
      </c>
      <c r="I27" s="94">
        <v>62.18</v>
      </c>
      <c r="J27" s="94">
        <v>32.46</v>
      </c>
      <c r="K27" s="100">
        <v>11.27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78.712569889999997</v>
      </c>
      <c r="H28" s="102">
        <v>0</v>
      </c>
      <c r="I28" s="102">
        <v>8.1478679700000001</v>
      </c>
      <c r="J28" s="102">
        <v>7.6700000000000004E-2</v>
      </c>
      <c r="K28" s="6">
        <v>70.488001920000002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20.39</v>
      </c>
      <c r="C33" s="94">
        <v>20.39</v>
      </c>
      <c r="D33" s="94">
        <v>0</v>
      </c>
      <c r="E33" s="100">
        <v>0</v>
      </c>
      <c r="F33" s="108"/>
      <c r="G33" s="100">
        <v>384.63</v>
      </c>
      <c r="H33" s="94">
        <v>137.84</v>
      </c>
      <c r="I33" s="94">
        <v>37.82</v>
      </c>
      <c r="J33" s="94">
        <v>185.09</v>
      </c>
      <c r="K33" s="100">
        <v>23.88</v>
      </c>
    </row>
    <row r="34" spans="1:11" ht="16.5" customHeight="1" x14ac:dyDescent="0.3">
      <c r="A34" s="46" t="s">
        <v>249</v>
      </c>
      <c r="B34" s="6">
        <v>356.87</v>
      </c>
      <c r="C34" s="102">
        <v>0</v>
      </c>
      <c r="D34" s="102">
        <v>0</v>
      </c>
      <c r="E34" s="6">
        <v>356.87</v>
      </c>
      <c r="F34" s="108"/>
      <c r="G34" s="6">
        <v>687.72</v>
      </c>
      <c r="H34" s="102">
        <v>0</v>
      </c>
      <c r="I34" s="102">
        <v>0</v>
      </c>
      <c r="J34" s="102">
        <v>0</v>
      </c>
      <c r="K34" s="6">
        <v>687.72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5710.78</v>
      </c>
      <c r="H36" s="102">
        <v>1049.32</v>
      </c>
      <c r="I36" s="102">
        <v>45.08</v>
      </c>
      <c r="J36" s="102">
        <v>2605.7399999999998</v>
      </c>
      <c r="K36" s="6">
        <v>2010.65</v>
      </c>
    </row>
    <row r="37" spans="1:11" ht="16.5" customHeight="1" x14ac:dyDescent="0.3">
      <c r="A37" s="47" t="s">
        <v>77</v>
      </c>
      <c r="B37" s="103">
        <v>396.26</v>
      </c>
      <c r="C37" s="97">
        <v>20.39</v>
      </c>
      <c r="D37" s="97">
        <v>0</v>
      </c>
      <c r="E37" s="103">
        <v>356.87</v>
      </c>
      <c r="F37" s="109"/>
      <c r="G37" s="103">
        <v>76892.935549529997</v>
      </c>
      <c r="H37" s="97">
        <v>1771.1289999999999</v>
      </c>
      <c r="I37" s="97">
        <v>173.46286796999999</v>
      </c>
      <c r="J37" s="97">
        <v>61310.076699999903</v>
      </c>
      <c r="K37" s="103">
        <v>2911.2869815600002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7F9XlFmio2qlVH+MxnIN87W/HbZxG3N0UzsisD3JJbzhhLon8L+39W9UkOs7ndDG3ErfRqyLFmTRx1WhOfCBQ==" saltValue="9pyObnhvp9dP29jLpTTpAQ==" spinCount="100000" sheet="1" objects="1" scenarios="1"/>
  <mergeCells count="1">
    <mergeCell ref="A1:B1"/>
  </mergeCells>
  <conditionalFormatting sqref="B8:K37">
    <cfRule type="cellIs" dxfId="271" priority="7" operator="between">
      <formula>0</formula>
      <formula>0.1</formula>
    </cfRule>
    <cfRule type="cellIs" dxfId="270" priority="8" operator="lessThan">
      <formula>0</formula>
    </cfRule>
    <cfRule type="cellIs" dxfId="269" priority="9" operator="greaterThanOrEqual">
      <formula>0.1</formula>
    </cfRule>
  </conditionalFormatting>
  <conditionalFormatting sqref="A1:XFD6 A38:XFD1048576 B8:XFD37 A7 F7 L7:XFD7">
    <cfRule type="cellIs" dxfId="268" priority="6" operator="between">
      <formula>-0.1</formula>
      <formula>0</formula>
    </cfRule>
  </conditionalFormatting>
  <conditionalFormatting sqref="A8:A37">
    <cfRule type="cellIs" dxfId="267" priority="5" operator="between">
      <formula>-0.1</formula>
      <formula>0</formula>
    </cfRule>
  </conditionalFormatting>
  <conditionalFormatting sqref="C7:E7">
    <cfRule type="cellIs" dxfId="266" priority="4" operator="between">
      <formula>-0.1</formula>
      <formula>0</formula>
    </cfRule>
  </conditionalFormatting>
  <conditionalFormatting sqref="H7:K7">
    <cfRule type="cellIs" dxfId="265" priority="3" operator="between">
      <formula>-0.1</formula>
      <formula>0</formula>
    </cfRule>
  </conditionalFormatting>
  <conditionalFormatting sqref="B7">
    <cfRule type="cellIs" dxfId="264" priority="2" operator="between">
      <formula>-0.1</formula>
      <formula>0</formula>
    </cfRule>
  </conditionalFormatting>
  <conditionalFormatting sqref="G7">
    <cfRule type="cellIs" dxfId="2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Contents'!B43</f>
        <v>Table 1.23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2016:Q4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6748.69</v>
      </c>
      <c r="C14" s="102">
        <v>2202.66</v>
      </c>
      <c r="D14" s="102">
        <v>4023.42</v>
      </c>
      <c r="E14" s="102">
        <v>480.71</v>
      </c>
      <c r="F14" s="102">
        <v>13.69</v>
      </c>
      <c r="G14" s="102">
        <v>0</v>
      </c>
      <c r="H14" s="102">
        <v>9.3800000000000008</v>
      </c>
      <c r="I14" s="102">
        <v>0</v>
      </c>
      <c r="J14" s="102">
        <v>0</v>
      </c>
      <c r="K14" s="6">
        <v>18.829999999999998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1943.56</v>
      </c>
      <c r="C21" s="94">
        <v>0</v>
      </c>
      <c r="D21" s="94">
        <v>393.22</v>
      </c>
      <c r="E21" s="94">
        <v>1499.06</v>
      </c>
      <c r="F21" s="94">
        <v>0</v>
      </c>
      <c r="G21" s="94">
        <v>0</v>
      </c>
      <c r="H21" s="94">
        <v>0</v>
      </c>
      <c r="I21" s="94">
        <v>0</v>
      </c>
      <c r="J21" s="94">
        <v>51.28</v>
      </c>
      <c r="K21" s="100">
        <v>0</v>
      </c>
    </row>
    <row r="22" spans="1:11" ht="16.5" customHeight="1" x14ac:dyDescent="0.3">
      <c r="A22" s="46" t="s">
        <v>237</v>
      </c>
      <c r="B22" s="6">
        <v>0.37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0.37</v>
      </c>
    </row>
    <row r="23" spans="1:11" ht="16.5" customHeight="1" x14ac:dyDescent="0.3">
      <c r="A23" s="46" t="s">
        <v>238</v>
      </c>
      <c r="B23" s="100">
        <v>32103</v>
      </c>
      <c r="C23" s="94">
        <v>3052</v>
      </c>
      <c r="D23" s="94">
        <v>11340</v>
      </c>
      <c r="E23" s="94">
        <v>5479</v>
      </c>
      <c r="F23" s="94">
        <v>1160</v>
      </c>
      <c r="G23" s="94">
        <v>1823</v>
      </c>
      <c r="H23" s="94">
        <v>0</v>
      </c>
      <c r="I23" s="94">
        <v>1706</v>
      </c>
      <c r="J23" s="94">
        <v>0</v>
      </c>
      <c r="K23" s="100">
        <v>7543</v>
      </c>
    </row>
    <row r="24" spans="1:11" ht="16.5" customHeight="1" x14ac:dyDescent="0.3">
      <c r="A24" s="46" t="s">
        <v>239</v>
      </c>
      <c r="B24" s="6">
        <v>584.33302728622505</v>
      </c>
      <c r="C24" s="102">
        <v>78.343590239999997</v>
      </c>
      <c r="D24" s="102">
        <v>188.25959798</v>
      </c>
      <c r="E24" s="102">
        <v>2.29</v>
      </c>
      <c r="F24" s="102">
        <v>0</v>
      </c>
      <c r="G24" s="102">
        <v>14.444115549999999</v>
      </c>
      <c r="H24" s="102">
        <v>0</v>
      </c>
      <c r="I24" s="102">
        <v>46.109202254040397</v>
      </c>
      <c r="J24" s="102">
        <v>11.778719669999999</v>
      </c>
      <c r="K24" s="6">
        <v>243.10780159218399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2.68</v>
      </c>
      <c r="C30" s="102">
        <v>1.45</v>
      </c>
      <c r="D30" s="102">
        <v>0.42</v>
      </c>
      <c r="E30" s="102">
        <v>0.81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2965.19</v>
      </c>
      <c r="C34" s="102">
        <v>0</v>
      </c>
      <c r="D34" s="102">
        <v>0</v>
      </c>
      <c r="E34" s="102">
        <v>0</v>
      </c>
      <c r="F34" s="102">
        <v>0</v>
      </c>
      <c r="G34" s="102">
        <v>682.47</v>
      </c>
      <c r="H34" s="102">
        <v>0</v>
      </c>
      <c r="I34" s="102">
        <v>0</v>
      </c>
      <c r="J34" s="102">
        <v>0</v>
      </c>
      <c r="K34" s="6">
        <v>2282.7199999999998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44347.823027286198</v>
      </c>
      <c r="C37" s="97">
        <v>5334.4535902399903</v>
      </c>
      <c r="D37" s="97">
        <v>15945.31959798</v>
      </c>
      <c r="E37" s="97">
        <v>7461.87</v>
      </c>
      <c r="F37" s="97">
        <v>1173.69</v>
      </c>
      <c r="G37" s="97">
        <v>2519.9141155500001</v>
      </c>
      <c r="H37" s="97">
        <v>9.3800000000000008</v>
      </c>
      <c r="I37" s="97">
        <v>1752.1092022540399</v>
      </c>
      <c r="J37" s="97">
        <v>63.058719670000002</v>
      </c>
      <c r="K37" s="103">
        <v>10088.027801592099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lmEZh8xsJos2LlFao0lpZiKPidVQgAGrsR1uzCY+r1PfMly0Mvn1oHzZrixyqQ4JBGB0fiwrJb8CmbzSFbrKQ==" saltValue="sI2GT+ntVDcmBYH/c5l3vw==" spinCount="100000" sheet="1" objects="1" scenarios="1"/>
  <mergeCells count="1">
    <mergeCell ref="A1:B1"/>
  </mergeCells>
  <conditionalFormatting sqref="B8:K37">
    <cfRule type="cellIs" dxfId="262" priority="6" operator="between">
      <formula>0</formula>
      <formula>0.1</formula>
    </cfRule>
    <cfRule type="cellIs" dxfId="261" priority="7" operator="lessThan">
      <formula>0</formula>
    </cfRule>
    <cfRule type="cellIs" dxfId="260" priority="8" operator="greaterThanOrEqual">
      <formula>0.1</formula>
    </cfRule>
  </conditionalFormatting>
  <conditionalFormatting sqref="A1:XFD6 A38:XFD1048576 B8:XFD37 A7 L7:XFD7">
    <cfRule type="cellIs" dxfId="259" priority="5" operator="between">
      <formula>-0.1</formula>
      <formula>0</formula>
    </cfRule>
  </conditionalFormatting>
  <conditionalFormatting sqref="A8:A37">
    <cfRule type="cellIs" dxfId="258" priority="4" operator="between">
      <formula>-0.1</formula>
      <formula>0</formula>
    </cfRule>
  </conditionalFormatting>
  <conditionalFormatting sqref="C7:K7">
    <cfRule type="cellIs" dxfId="257" priority="3" operator="between">
      <formula>-0.1</formula>
      <formula>0</formula>
    </cfRule>
  </conditionalFormatting>
  <conditionalFormatting sqref="B7">
    <cfRule type="cellIs" dxfId="256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Contents'!B46</f>
        <v>Table 1.24</v>
      </c>
      <c r="B1" s="168"/>
      <c r="C1" s="40"/>
    </row>
    <row r="2" spans="1:10" ht="16.5" customHeight="1" x14ac:dyDescent="0.3">
      <c r="A2" s="4" t="str">
        <f>"AIF: "&amp;'Table of Contents'!A46&amp;", "&amp;'Table of Contents'!A3</f>
        <v>AIF: Total Redemptions, 2016:Q4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2.5</v>
      </c>
      <c r="C12" s="102">
        <v>0</v>
      </c>
      <c r="D12" s="102">
        <v>0</v>
      </c>
      <c r="E12" s="102">
        <v>1</v>
      </c>
      <c r="F12" s="102">
        <v>0</v>
      </c>
      <c r="G12" s="102">
        <v>0</v>
      </c>
      <c r="H12" s="102">
        <v>0</v>
      </c>
      <c r="I12" s="102">
        <v>1</v>
      </c>
      <c r="J12" s="6">
        <v>0.5</v>
      </c>
    </row>
    <row r="13" spans="1:10" ht="16.5" customHeight="1" x14ac:dyDescent="0.3">
      <c r="A13" s="46" t="s">
        <v>228</v>
      </c>
      <c r="B13" s="100">
        <v>12.86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12.86</v>
      </c>
      <c r="J13" s="100">
        <v>0</v>
      </c>
    </row>
    <row r="14" spans="1:10" ht="16.5" customHeight="1" x14ac:dyDescent="0.3">
      <c r="A14" s="46" t="s">
        <v>229</v>
      </c>
      <c r="B14" s="6">
        <v>10532.38</v>
      </c>
      <c r="C14" s="102">
        <v>4007.82</v>
      </c>
      <c r="D14" s="102">
        <v>5288.08</v>
      </c>
      <c r="E14" s="102">
        <v>861.11</v>
      </c>
      <c r="F14" s="102">
        <v>67.91</v>
      </c>
      <c r="G14" s="102">
        <v>0</v>
      </c>
      <c r="H14" s="102">
        <v>0.19</v>
      </c>
      <c r="I14" s="102">
        <v>0</v>
      </c>
      <c r="J14" s="6">
        <v>307.27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0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235</v>
      </c>
      <c r="B20" s="6">
        <v>49047</v>
      </c>
      <c r="C20" s="102">
        <v>0</v>
      </c>
      <c r="D20" s="102">
        <v>0</v>
      </c>
      <c r="E20" s="102">
        <v>0</v>
      </c>
      <c r="F20" s="102">
        <v>2192</v>
      </c>
      <c r="G20" s="102">
        <v>0</v>
      </c>
      <c r="H20" s="102">
        <v>0</v>
      </c>
      <c r="I20" s="102">
        <v>319</v>
      </c>
      <c r="J20" s="6">
        <v>46536</v>
      </c>
    </row>
    <row r="21" spans="1:10" ht="16.5" customHeight="1" x14ac:dyDescent="0.3">
      <c r="A21" s="46" t="s">
        <v>236</v>
      </c>
      <c r="B21" s="100">
        <v>1997.83</v>
      </c>
      <c r="C21" s="94">
        <v>0</v>
      </c>
      <c r="D21" s="94">
        <v>325.25</v>
      </c>
      <c r="E21" s="94">
        <v>1073.48</v>
      </c>
      <c r="F21" s="94">
        <v>0</v>
      </c>
      <c r="G21" s="94">
        <v>0</v>
      </c>
      <c r="H21" s="94">
        <v>286.87</v>
      </c>
      <c r="I21" s="94">
        <v>0</v>
      </c>
      <c r="J21" s="100">
        <v>312.23</v>
      </c>
    </row>
    <row r="22" spans="1:10" ht="16.5" customHeight="1" x14ac:dyDescent="0.3">
      <c r="A22" s="46" t="s">
        <v>237</v>
      </c>
      <c r="B22" s="6">
        <v>345.33</v>
      </c>
      <c r="C22" s="102">
        <v>26.05</v>
      </c>
      <c r="D22" s="102">
        <v>165.6</v>
      </c>
      <c r="E22" s="102">
        <v>114.54</v>
      </c>
      <c r="F22" s="102">
        <v>0</v>
      </c>
      <c r="G22" s="102">
        <v>0</v>
      </c>
      <c r="H22" s="102">
        <v>0.33</v>
      </c>
      <c r="I22" s="102">
        <v>4.47</v>
      </c>
      <c r="J22" s="6">
        <v>34.33</v>
      </c>
    </row>
    <row r="23" spans="1:10" ht="16.5" customHeight="1" x14ac:dyDescent="0.3">
      <c r="A23" s="46" t="s">
        <v>238</v>
      </c>
      <c r="B23" s="100">
        <v>38916</v>
      </c>
      <c r="C23" s="94">
        <v>4462</v>
      </c>
      <c r="D23" s="94">
        <v>7526</v>
      </c>
      <c r="E23" s="94">
        <v>11260</v>
      </c>
      <c r="F23" s="94">
        <v>6493</v>
      </c>
      <c r="G23" s="94">
        <v>0</v>
      </c>
      <c r="H23" s="94">
        <v>0</v>
      </c>
      <c r="I23" s="94">
        <v>1143</v>
      </c>
      <c r="J23" s="100">
        <v>8032</v>
      </c>
    </row>
    <row r="24" spans="1:10" ht="16.5" customHeight="1" x14ac:dyDescent="0.3">
      <c r="A24" s="46" t="s">
        <v>239</v>
      </c>
      <c r="B24" s="6">
        <v>719.96319097717196</v>
      </c>
      <c r="C24" s="102">
        <v>116.38583486</v>
      </c>
      <c r="D24" s="102">
        <v>191.32912426999999</v>
      </c>
      <c r="E24" s="102">
        <v>8.6999999999999993</v>
      </c>
      <c r="F24" s="102">
        <v>0</v>
      </c>
      <c r="G24" s="102">
        <v>0</v>
      </c>
      <c r="H24" s="102">
        <v>1.43358389346362</v>
      </c>
      <c r="I24" s="102">
        <v>8.5588493099999994</v>
      </c>
      <c r="J24" s="6">
        <v>393.55579864370799</v>
      </c>
    </row>
    <row r="25" spans="1:10" ht="16.5" customHeight="1" x14ac:dyDescent="0.3">
      <c r="A25" s="46" t="s">
        <v>240</v>
      </c>
      <c r="B25" s="100">
        <v>38973</v>
      </c>
      <c r="C25" s="94">
        <v>15087</v>
      </c>
      <c r="D25" s="94">
        <v>18173</v>
      </c>
      <c r="E25" s="94">
        <v>394</v>
      </c>
      <c r="F25" s="94">
        <v>0</v>
      </c>
      <c r="G25" s="94">
        <v>0</v>
      </c>
      <c r="H25" s="94">
        <v>0</v>
      </c>
      <c r="I25" s="94">
        <v>834</v>
      </c>
      <c r="J25" s="100">
        <v>4485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3381.47</v>
      </c>
      <c r="C27" s="94">
        <v>515.28</v>
      </c>
      <c r="D27" s="94">
        <v>236.73</v>
      </c>
      <c r="E27" s="94">
        <v>1609.62</v>
      </c>
      <c r="F27" s="94">
        <v>272.2</v>
      </c>
      <c r="G27" s="94">
        <v>0</v>
      </c>
      <c r="H27" s="94">
        <v>94.37</v>
      </c>
      <c r="I27" s="94">
        <v>6.52</v>
      </c>
      <c r="J27" s="100">
        <v>646.75</v>
      </c>
    </row>
    <row r="28" spans="1:10" ht="16.5" customHeight="1" x14ac:dyDescent="0.3">
      <c r="A28" s="46" t="s">
        <v>243</v>
      </c>
      <c r="B28" s="6">
        <v>315.75040853777102</v>
      </c>
      <c r="C28" s="102">
        <v>0.12363259</v>
      </c>
      <c r="D28" s="102">
        <v>3.6170912417999999</v>
      </c>
      <c r="E28" s="102">
        <v>1.44633404</v>
      </c>
      <c r="F28" s="102">
        <v>162.28695768</v>
      </c>
      <c r="G28" s="102">
        <v>3.6534741400000001</v>
      </c>
      <c r="H28" s="102">
        <v>4.6416724859711298</v>
      </c>
      <c r="I28" s="102">
        <v>0</v>
      </c>
      <c r="J28" s="6">
        <v>139.98124636</v>
      </c>
    </row>
    <row r="29" spans="1:10" ht="16.5" customHeight="1" x14ac:dyDescent="0.3">
      <c r="A29" s="46" t="s">
        <v>244</v>
      </c>
      <c r="B29" s="100">
        <v>3.43</v>
      </c>
      <c r="C29" s="94">
        <v>0.23</v>
      </c>
      <c r="D29" s="94">
        <v>0</v>
      </c>
      <c r="E29" s="94">
        <v>7.0000000000000007E-2</v>
      </c>
      <c r="F29" s="94">
        <v>0</v>
      </c>
      <c r="G29" s="94">
        <v>0</v>
      </c>
      <c r="H29" s="94">
        <v>0.4</v>
      </c>
      <c r="I29" s="94">
        <v>0</v>
      </c>
      <c r="J29" s="100">
        <v>2.73</v>
      </c>
    </row>
    <row r="30" spans="1:10" ht="16.5" customHeight="1" x14ac:dyDescent="0.3">
      <c r="A30" s="46" t="s">
        <v>245</v>
      </c>
      <c r="B30" s="6">
        <v>75.602999999999994</v>
      </c>
      <c r="C30" s="102">
        <v>0</v>
      </c>
      <c r="D30" s="102">
        <v>0</v>
      </c>
      <c r="E30" s="102">
        <v>7.173</v>
      </c>
      <c r="F30" s="102">
        <v>40.387</v>
      </c>
      <c r="G30" s="102">
        <v>0</v>
      </c>
      <c r="H30" s="102">
        <v>0</v>
      </c>
      <c r="I30" s="102">
        <v>28.042999999999999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2880</v>
      </c>
      <c r="C32" s="102">
        <v>399</v>
      </c>
      <c r="D32" s="102">
        <v>1166</v>
      </c>
      <c r="E32" s="102">
        <v>85</v>
      </c>
      <c r="F32" s="102">
        <v>0</v>
      </c>
      <c r="G32" s="102">
        <v>1169</v>
      </c>
      <c r="H32" s="102">
        <v>19</v>
      </c>
      <c r="I32" s="102">
        <v>0</v>
      </c>
      <c r="J32" s="6">
        <v>42</v>
      </c>
    </row>
    <row r="33" spans="1:10" ht="16.5" customHeight="1" x14ac:dyDescent="0.3">
      <c r="A33" s="46" t="s">
        <v>248</v>
      </c>
      <c r="B33" s="100">
        <v>1792.69</v>
      </c>
      <c r="C33" s="94">
        <v>622.71</v>
      </c>
      <c r="D33" s="94">
        <v>106.48</v>
      </c>
      <c r="E33" s="94">
        <v>464.98</v>
      </c>
      <c r="F33" s="94">
        <v>1.02</v>
      </c>
      <c r="G33" s="94">
        <v>0</v>
      </c>
      <c r="H33" s="94">
        <v>447.15</v>
      </c>
      <c r="I33" s="94">
        <v>0</v>
      </c>
      <c r="J33" s="100">
        <v>150.35</v>
      </c>
    </row>
    <row r="34" spans="1:10" ht="16.5" customHeight="1" x14ac:dyDescent="0.3">
      <c r="A34" s="46" t="s">
        <v>249</v>
      </c>
      <c r="B34" s="6">
        <v>5071.42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541.54</v>
      </c>
      <c r="J34" s="6">
        <v>4529.88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251</v>
      </c>
      <c r="B36" s="6">
        <v>9905.69</v>
      </c>
      <c r="C36" s="102">
        <v>1099.04</v>
      </c>
      <c r="D36" s="102">
        <v>433.89</v>
      </c>
      <c r="E36" s="102">
        <v>3591.17</v>
      </c>
      <c r="F36" s="102">
        <v>26.37</v>
      </c>
      <c r="G36" s="102">
        <v>19.399999999999999</v>
      </c>
      <c r="H36" s="102">
        <v>124.21</v>
      </c>
      <c r="I36" s="102">
        <v>2249.8000000000002</v>
      </c>
      <c r="J36" s="6">
        <v>2361.8000000000002</v>
      </c>
    </row>
    <row r="37" spans="1:10" ht="16.5" customHeight="1" x14ac:dyDescent="0.3">
      <c r="A37" s="47" t="s">
        <v>77</v>
      </c>
      <c r="B37" s="103">
        <v>163972.91659951399</v>
      </c>
      <c r="C37" s="97">
        <v>26335.639467449899</v>
      </c>
      <c r="D37" s="97">
        <v>33615.976215511801</v>
      </c>
      <c r="E37" s="97">
        <v>19472.289334040001</v>
      </c>
      <c r="F37" s="97">
        <v>9255.1739576799991</v>
      </c>
      <c r="G37" s="97">
        <v>1192.0534741399999</v>
      </c>
      <c r="H37" s="97">
        <v>978.59525637943398</v>
      </c>
      <c r="I37" s="97">
        <v>5148.7918493099996</v>
      </c>
      <c r="J37" s="103">
        <v>67974.377045003697</v>
      </c>
    </row>
  </sheetData>
  <sheetProtection algorithmName="SHA-512" hashValue="WU1oCgztIlfYZEb3jx/vqrfSPmt5HbCvn/4Cakq3FiLQxwcxv2a+Un7Ry8FH6R34y56K/xQ3JFE6nXXnl+oYLA==" saltValue="2bwu07lhXu7ZcJ0Hrl6sUA==" spinCount="100000" sheet="1" objects="1" scenarios="1"/>
  <mergeCells count="1">
    <mergeCell ref="A1:B1"/>
  </mergeCells>
  <conditionalFormatting sqref="B8:J37">
    <cfRule type="cellIs" dxfId="255" priority="5" operator="between">
      <formula>0</formula>
      <formula>0.1</formula>
    </cfRule>
    <cfRule type="cellIs" dxfId="254" priority="6" operator="lessThan">
      <formula>0</formula>
    </cfRule>
    <cfRule type="cellIs" dxfId="253" priority="7" operator="greaterThanOrEqual">
      <formula>0.1</formula>
    </cfRule>
  </conditionalFormatting>
  <conditionalFormatting sqref="A1:XFD6 A38:XFD1048576 B8:XFD37 A7 K7:XFD7">
    <cfRule type="cellIs" dxfId="252" priority="4" operator="between">
      <formula>-0.1</formula>
      <formula>0</formula>
    </cfRule>
  </conditionalFormatting>
  <conditionalFormatting sqref="A8:A37">
    <cfRule type="cellIs" dxfId="251" priority="3" operator="between">
      <formula>-0.1</formula>
      <formula>0</formula>
    </cfRule>
  </conditionalFormatting>
  <conditionalFormatting sqref="C7:J7">
    <cfRule type="cellIs" dxfId="250" priority="2" operator="between">
      <formula>-0.1</formula>
      <formula>0</formula>
    </cfRule>
  </conditionalFormatting>
  <conditionalFormatting sqref="B7">
    <cfRule type="cellIs" dxfId="24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Contents'!B47</f>
        <v>Table 1.25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Contents'!A47&amp;", "&amp;'Table of Contents'!A3</f>
        <v>AIF: Total Redemptions of Other Funds, 2016:Q4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f>#REF!</f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0.5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0.2</v>
      </c>
      <c r="I12" s="102">
        <v>0</v>
      </c>
      <c r="J12" s="6">
        <v>0.3</v>
      </c>
      <c r="K12" s="108" t="e">
        <f>#REF!</f>
        <v>#REF!</v>
      </c>
      <c r="L12" s="105">
        <v>3</v>
      </c>
      <c r="M12" s="6">
        <v>0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307.27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44.58</v>
      </c>
      <c r="J14" s="6">
        <v>262.7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0</v>
      </c>
      <c r="K17" s="108" t="e">
        <f>#REF!</f>
        <v>#REF!</v>
      </c>
      <c r="L17" s="93">
        <v>0</v>
      </c>
      <c r="M17" s="100">
        <v>0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f>#REF!</f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46536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312.23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312.23</v>
      </c>
      <c r="J21" s="100">
        <v>0</v>
      </c>
      <c r="K21" s="108" t="e">
        <f>#REF!</f>
        <v>#REF!</v>
      </c>
      <c r="L21" s="93">
        <v>312.23</v>
      </c>
      <c r="M21" s="100">
        <v>0</v>
      </c>
    </row>
    <row r="22" spans="1:13" ht="16.5" customHeight="1" x14ac:dyDescent="0.3">
      <c r="A22" s="46" t="s">
        <v>237</v>
      </c>
      <c r="B22" s="6">
        <v>34.33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1.39</v>
      </c>
      <c r="J22" s="6">
        <v>32.94</v>
      </c>
      <c r="K22" s="108" t="e">
        <f>#REF!</f>
        <v>#REF!</v>
      </c>
      <c r="L22" s="105">
        <v>32.94</v>
      </c>
      <c r="M22" s="6">
        <v>0</v>
      </c>
    </row>
    <row r="23" spans="1:13" ht="16.5" customHeight="1" x14ac:dyDescent="0.3">
      <c r="A23" s="46" t="s">
        <v>238</v>
      </c>
      <c r="B23" s="100">
        <v>8032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524</v>
      </c>
      <c r="I23" s="94">
        <v>0</v>
      </c>
      <c r="J23" s="100">
        <v>7508</v>
      </c>
      <c r="K23" s="108" t="e">
        <f>#REF!</f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393.55579864370799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3.7810000000000001</v>
      </c>
      <c r="I24" s="102">
        <v>7.8795363539512397</v>
      </c>
      <c r="J24" s="6">
        <v>381.895262289757</v>
      </c>
      <c r="K24" s="108" t="e">
        <f>#REF!</f>
        <v>#REF!</v>
      </c>
      <c r="L24" s="105">
        <v>393.55479864370801</v>
      </c>
      <c r="M24" s="6">
        <v>1E-3</v>
      </c>
    </row>
    <row r="25" spans="1:13" ht="16.5" customHeight="1" x14ac:dyDescent="0.3">
      <c r="A25" s="46" t="s">
        <v>240</v>
      </c>
      <c r="B25" s="100">
        <v>4485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1340</v>
      </c>
      <c r="I25" s="94">
        <v>271</v>
      </c>
      <c r="J25" s="100">
        <v>2874</v>
      </c>
      <c r="K25" s="108" t="e">
        <f>#REF!</f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646.75</v>
      </c>
      <c r="C27" s="94">
        <v>0</v>
      </c>
      <c r="D27" s="94">
        <v>0</v>
      </c>
      <c r="E27" s="94">
        <v>0</v>
      </c>
      <c r="F27" s="94">
        <v>0</v>
      </c>
      <c r="G27" s="94">
        <v>47.9</v>
      </c>
      <c r="H27" s="94">
        <v>592.28</v>
      </c>
      <c r="I27" s="94">
        <v>0</v>
      </c>
      <c r="J27" s="100">
        <v>6.58</v>
      </c>
      <c r="K27" s="108" t="e">
        <f>#REF!</f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139.98124636</v>
      </c>
      <c r="C28" s="102">
        <v>0</v>
      </c>
      <c r="D28" s="102">
        <v>0</v>
      </c>
      <c r="E28" s="102">
        <v>0</v>
      </c>
      <c r="F28" s="102">
        <v>44.580450470000002</v>
      </c>
      <c r="G28" s="102">
        <v>0</v>
      </c>
      <c r="H28" s="102">
        <v>1.01976946</v>
      </c>
      <c r="I28" s="102">
        <v>0</v>
      </c>
      <c r="J28" s="6">
        <v>94.381026430000006</v>
      </c>
      <c r="K28" s="108" t="e">
        <f>#REF!</f>
        <v>#REF!</v>
      </c>
      <c r="L28" s="105">
        <v>139.98124636</v>
      </c>
      <c r="M28" s="6">
        <v>0</v>
      </c>
    </row>
    <row r="29" spans="1:13" ht="16.5" customHeight="1" x14ac:dyDescent="0.3">
      <c r="A29" s="46" t="s">
        <v>244</v>
      </c>
      <c r="B29" s="100">
        <v>2.73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2.73</v>
      </c>
      <c r="K29" s="108" t="e">
        <f>#REF!</f>
        <v>#REF!</v>
      </c>
      <c r="L29" s="93">
        <v>0</v>
      </c>
      <c r="M29" s="100">
        <v>2.73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42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42</v>
      </c>
      <c r="J32" s="6">
        <v>0</v>
      </c>
      <c r="K32" s="108" t="e">
        <f>#REF!</f>
        <v>#REF!</v>
      </c>
      <c r="L32" s="105">
        <v>42</v>
      </c>
      <c r="M32" s="6">
        <v>0</v>
      </c>
    </row>
    <row r="33" spans="1:13" ht="16.5" customHeight="1" x14ac:dyDescent="0.3">
      <c r="A33" s="46" t="s">
        <v>248</v>
      </c>
      <c r="B33" s="100">
        <v>150.35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149.32</v>
      </c>
      <c r="J33" s="100">
        <v>1.02</v>
      </c>
      <c r="K33" s="108" t="e">
        <f>#REF!</f>
        <v>#REF!</v>
      </c>
      <c r="L33" s="93">
        <v>1.02</v>
      </c>
      <c r="M33" s="100">
        <v>0</v>
      </c>
    </row>
    <row r="34" spans="1:13" ht="16.5" customHeight="1" x14ac:dyDescent="0.3">
      <c r="A34" s="46" t="s">
        <v>249</v>
      </c>
      <c r="B34" s="6">
        <v>4529.88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67.75</v>
      </c>
      <c r="J34" s="6">
        <v>4462.13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f>#REF!</f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2361.8000000000002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2361.8000000000002</v>
      </c>
      <c r="K36" s="108" t="e">
        <f>#REF!</f>
        <v>#REF!</v>
      </c>
      <c r="L36" s="105">
        <v>2361.8000000000002</v>
      </c>
      <c r="M36" s="6">
        <v>0</v>
      </c>
    </row>
    <row r="37" spans="1:13" ht="16.5" customHeight="1" x14ac:dyDescent="0.3">
      <c r="A37" s="47" t="s">
        <v>77</v>
      </c>
      <c r="B37" s="103">
        <v>67974.377045003697</v>
      </c>
      <c r="C37" s="97">
        <v>0</v>
      </c>
      <c r="D37" s="97">
        <v>0</v>
      </c>
      <c r="E37" s="97">
        <v>0</v>
      </c>
      <c r="F37" s="97">
        <v>44.580450470000002</v>
      </c>
      <c r="G37" s="97">
        <v>47.9</v>
      </c>
      <c r="H37" s="97">
        <v>2461.2807694599901</v>
      </c>
      <c r="I37" s="97">
        <v>896.14953635395102</v>
      </c>
      <c r="J37" s="103">
        <v>17988.476288719699</v>
      </c>
      <c r="K37" s="109" t="e">
        <f>#REF!</f>
        <v>#REF!</v>
      </c>
      <c r="L37" s="96">
        <v>3286.5260450036999</v>
      </c>
      <c r="M37" s="103">
        <v>2.7309999999999999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5QkTrvhncIE+5+OalIK7pM1eaLUmBbt7+opmzd6PCVuABsXkJ7A7UNLqchXbQbcKiZFAmQc9Q5XQl2uXCop0A==" saltValue="XXjogefmR94JNoe1+4pAlA==" spinCount="100000" sheet="1" objects="1" scenarios="1"/>
  <mergeCells count="1">
    <mergeCell ref="A1:B1"/>
  </mergeCells>
  <conditionalFormatting sqref="B8:M37">
    <cfRule type="cellIs" dxfId="248" priority="6" operator="between">
      <formula>0</formula>
      <formula>0.1</formula>
    </cfRule>
    <cfRule type="cellIs" dxfId="247" priority="7" operator="lessThan">
      <formula>0</formula>
    </cfRule>
    <cfRule type="cellIs" dxfId="246" priority="8" operator="greaterThanOrEqual">
      <formula>0.1</formula>
    </cfRule>
  </conditionalFormatting>
  <conditionalFormatting sqref="A1:XFD6 A38:XFD1048576 B8:XFD37 A7 K7 N7:XFD7">
    <cfRule type="cellIs" dxfId="245" priority="5" operator="between">
      <formula>-0.1</formula>
      <formula>0</formula>
    </cfRule>
  </conditionalFormatting>
  <conditionalFormatting sqref="A8:A37">
    <cfRule type="cellIs" dxfId="244" priority="4" operator="between">
      <formula>-0.1</formula>
      <formula>0</formula>
    </cfRule>
  </conditionalFormatting>
  <conditionalFormatting sqref="C7:J7">
    <cfRule type="cellIs" dxfId="243" priority="3" operator="between">
      <formula>-0.1</formula>
      <formula>0</formula>
    </cfRule>
  </conditionalFormatting>
  <conditionalFormatting sqref="L7:M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9"/>
  <sheetViews>
    <sheetView showGridLines="0" showZeros="0" topLeftCell="A6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Contents'!B48</f>
        <v>Table 1.26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945.92</v>
      </c>
      <c r="H14" s="102">
        <v>396.84</v>
      </c>
      <c r="I14" s="102">
        <v>130.54</v>
      </c>
      <c r="J14" s="102">
        <v>418.36</v>
      </c>
      <c r="K14" s="6">
        <v>0.19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1591.69</v>
      </c>
      <c r="H21" s="94">
        <v>0</v>
      </c>
      <c r="I21" s="94">
        <v>0</v>
      </c>
      <c r="J21" s="94">
        <v>1360.35</v>
      </c>
      <c r="K21" s="100">
        <v>231.34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7.8</v>
      </c>
      <c r="H22" s="102">
        <v>0</v>
      </c>
      <c r="I22" s="102">
        <v>0</v>
      </c>
      <c r="J22" s="102">
        <v>0</v>
      </c>
      <c r="K22" s="6">
        <v>7.8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6004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60.476223353951198</v>
      </c>
      <c r="H24" s="102">
        <v>0.186</v>
      </c>
      <c r="I24" s="102">
        <v>0.218</v>
      </c>
      <c r="J24" s="102">
        <v>0</v>
      </c>
      <c r="K24" s="6">
        <v>60.072223353951202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4003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252.74</v>
      </c>
      <c r="H27" s="94">
        <v>149.62</v>
      </c>
      <c r="I27" s="94">
        <v>47.58</v>
      </c>
      <c r="J27" s="94">
        <v>27.5</v>
      </c>
      <c r="K27" s="100">
        <v>28.04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5.1681720799999997</v>
      </c>
      <c r="H28" s="102">
        <v>0</v>
      </c>
      <c r="I28" s="102">
        <v>0.44203907999999997</v>
      </c>
      <c r="J28" s="102">
        <v>0.24370165999999999</v>
      </c>
      <c r="K28" s="6">
        <v>4.4824313399999998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51.86</v>
      </c>
      <c r="C33" s="94">
        <v>51.86</v>
      </c>
      <c r="D33" s="94">
        <v>0</v>
      </c>
      <c r="E33" s="100">
        <v>0</v>
      </c>
      <c r="F33" s="108"/>
      <c r="G33" s="100">
        <v>316.38</v>
      </c>
      <c r="H33" s="94">
        <v>90.5</v>
      </c>
      <c r="I33" s="94">
        <v>91.62</v>
      </c>
      <c r="J33" s="94">
        <v>123.29</v>
      </c>
      <c r="K33" s="100">
        <v>10.97</v>
      </c>
    </row>
    <row r="34" spans="1:11" ht="16.5" customHeight="1" x14ac:dyDescent="0.3">
      <c r="A34" s="46" t="s">
        <v>249</v>
      </c>
      <c r="B34" s="6">
        <v>326.98</v>
      </c>
      <c r="C34" s="102">
        <v>0</v>
      </c>
      <c r="D34" s="102">
        <v>0</v>
      </c>
      <c r="E34" s="6">
        <v>326.98</v>
      </c>
      <c r="F34" s="108"/>
      <c r="G34" s="6">
        <v>668.55</v>
      </c>
      <c r="H34" s="102">
        <v>0</v>
      </c>
      <c r="I34" s="102">
        <v>0</v>
      </c>
      <c r="J34" s="102">
        <v>0</v>
      </c>
      <c r="K34" s="6">
        <v>668.55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5185.34</v>
      </c>
      <c r="H36" s="102">
        <v>493.42</v>
      </c>
      <c r="I36" s="102">
        <v>74.38</v>
      </c>
      <c r="J36" s="102">
        <v>3267.17</v>
      </c>
      <c r="K36" s="6">
        <v>1350.36</v>
      </c>
    </row>
    <row r="37" spans="1:11" ht="16.5" customHeight="1" x14ac:dyDescent="0.3">
      <c r="A37" s="47" t="s">
        <v>77</v>
      </c>
      <c r="B37" s="103">
        <v>378.84</v>
      </c>
      <c r="C37" s="97">
        <v>51.86</v>
      </c>
      <c r="D37" s="97">
        <v>0</v>
      </c>
      <c r="E37" s="103">
        <v>326.98</v>
      </c>
      <c r="F37" s="109"/>
      <c r="G37" s="103">
        <v>19041.064395433899</v>
      </c>
      <c r="H37" s="97">
        <v>1130.566</v>
      </c>
      <c r="I37" s="97">
        <v>344.78003907999903</v>
      </c>
      <c r="J37" s="97">
        <v>5196.9137016599998</v>
      </c>
      <c r="K37" s="103">
        <v>2361.8046546939499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2OKUQe0CRxNKRLlUr/9vWQIJp77EQzA4lfORpwFC17FBUwjGwVPFBiEDc7jd6AOfWC36FBArgPdOVm4KBJm71Q==" saltValue="1KOdZivm0f5T45c8U76LTw==" spinCount="100000" sheet="1" objects="1" scenarios="1"/>
  <mergeCells count="1">
    <mergeCell ref="A1:B1"/>
  </mergeCells>
  <conditionalFormatting sqref="B8:K37">
    <cfRule type="cellIs" dxfId="240" priority="7" operator="between">
      <formula>0</formula>
      <formula>0.1</formula>
    </cfRule>
    <cfRule type="cellIs" dxfId="239" priority="8" operator="lessThan">
      <formula>0</formula>
    </cfRule>
    <cfRule type="cellIs" dxfId="238" priority="9" operator="greaterThanOrEqual">
      <formula>0.1</formula>
    </cfRule>
  </conditionalFormatting>
  <conditionalFormatting sqref="A1:XFD6 A38:XFD1048576 B8:XFD37 A7 F7 L7:XFD7">
    <cfRule type="cellIs" dxfId="237" priority="6" operator="between">
      <formula>-0.1</formula>
      <formula>0</formula>
    </cfRule>
  </conditionalFormatting>
  <conditionalFormatting sqref="A8:A37">
    <cfRule type="cellIs" dxfId="236" priority="5" operator="between">
      <formula>-0.1</formula>
      <formula>0</formula>
    </cfRule>
  </conditionalFormatting>
  <conditionalFormatting sqref="C7:E7">
    <cfRule type="cellIs" dxfId="235" priority="4" operator="between">
      <formula>-0.1</formula>
      <formula>0</formula>
    </cfRule>
  </conditionalFormatting>
  <conditionalFormatting sqref="H7:K7">
    <cfRule type="cellIs" dxfId="234" priority="3" operator="between">
      <formula>-0.1</formula>
      <formula>0</formula>
    </cfRule>
  </conditionalFormatting>
  <conditionalFormatting sqref="B7">
    <cfRule type="cellIs" dxfId="233" priority="2" operator="between">
      <formula>-0.1</formula>
      <formula>0</formula>
    </cfRule>
  </conditionalFormatting>
  <conditionalFormatting sqref="G7">
    <cfRule type="cellIs" dxfId="23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Contents'!B49</f>
        <v>Table 1.27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Contents'!A49&amp;", "&amp;'Table of Contents'!A3</f>
        <v>AIF: Total Redemptions of Institutional Funds, 2016:Q4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10348.459999999999</v>
      </c>
      <c r="C14" s="102">
        <v>3941.48</v>
      </c>
      <c r="D14" s="102">
        <v>5236.2299999999996</v>
      </c>
      <c r="E14" s="102">
        <v>840.15</v>
      </c>
      <c r="F14" s="102">
        <v>67.91</v>
      </c>
      <c r="G14" s="102">
        <v>0</v>
      </c>
      <c r="H14" s="102">
        <v>0</v>
      </c>
      <c r="I14" s="102">
        <v>0</v>
      </c>
      <c r="J14" s="102">
        <v>0</v>
      </c>
      <c r="K14" s="6">
        <v>262.7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1674.2</v>
      </c>
      <c r="C21" s="94">
        <v>0</v>
      </c>
      <c r="D21" s="94">
        <v>325.25</v>
      </c>
      <c r="E21" s="94">
        <v>1073.48</v>
      </c>
      <c r="F21" s="94">
        <v>0</v>
      </c>
      <c r="G21" s="94">
        <v>0</v>
      </c>
      <c r="H21" s="94">
        <v>0</v>
      </c>
      <c r="I21" s="94">
        <v>0</v>
      </c>
      <c r="J21" s="94">
        <v>275.47000000000003</v>
      </c>
      <c r="K21" s="100">
        <v>0</v>
      </c>
    </row>
    <row r="22" spans="1:11" ht="16.5" customHeight="1" x14ac:dyDescent="0.3">
      <c r="A22" s="46" t="s">
        <v>237</v>
      </c>
      <c r="B22" s="6">
        <v>0.19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0.19</v>
      </c>
    </row>
    <row r="23" spans="1:11" ht="16.5" customHeight="1" x14ac:dyDescent="0.3">
      <c r="A23" s="46" t="s">
        <v>238</v>
      </c>
      <c r="B23" s="100">
        <v>24083</v>
      </c>
      <c r="C23" s="94">
        <v>3496</v>
      </c>
      <c r="D23" s="94">
        <v>6346</v>
      </c>
      <c r="E23" s="94">
        <v>6240</v>
      </c>
      <c r="F23" s="94">
        <v>1182</v>
      </c>
      <c r="G23" s="94">
        <v>1106</v>
      </c>
      <c r="H23" s="94">
        <v>0</v>
      </c>
      <c r="I23" s="94">
        <v>345</v>
      </c>
      <c r="J23" s="94">
        <v>0</v>
      </c>
      <c r="K23" s="100">
        <v>5368</v>
      </c>
    </row>
    <row r="24" spans="1:11" ht="16.5" customHeight="1" x14ac:dyDescent="0.3">
      <c r="A24" s="46" t="s">
        <v>239</v>
      </c>
      <c r="B24" s="6">
        <v>522.06419097717196</v>
      </c>
      <c r="C24" s="102">
        <v>116.59383486</v>
      </c>
      <c r="D24" s="102">
        <v>42.838124270000002</v>
      </c>
      <c r="E24" s="102">
        <v>8.2490000000000006</v>
      </c>
      <c r="F24" s="102">
        <v>0</v>
      </c>
      <c r="G24" s="102">
        <v>8.5588493099999994</v>
      </c>
      <c r="H24" s="102">
        <v>0</v>
      </c>
      <c r="I24" s="102">
        <v>4.3405028934636203</v>
      </c>
      <c r="J24" s="102">
        <v>7.8795363539512397</v>
      </c>
      <c r="K24" s="6">
        <v>333.60434328975703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3642.93</v>
      </c>
      <c r="C34" s="102">
        <v>0</v>
      </c>
      <c r="D34" s="102">
        <v>0</v>
      </c>
      <c r="E34" s="102">
        <v>0</v>
      </c>
      <c r="F34" s="102">
        <v>0</v>
      </c>
      <c r="G34" s="102">
        <v>527.22</v>
      </c>
      <c r="H34" s="102">
        <v>0</v>
      </c>
      <c r="I34" s="102">
        <v>0</v>
      </c>
      <c r="J34" s="102">
        <v>0</v>
      </c>
      <c r="K34" s="6">
        <v>3115.71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40270.844190977099</v>
      </c>
      <c r="C37" s="97">
        <v>7554.0738348599998</v>
      </c>
      <c r="D37" s="97">
        <v>11950.318124269999</v>
      </c>
      <c r="E37" s="97">
        <v>8161.8789999999999</v>
      </c>
      <c r="F37" s="97">
        <v>1249.9100000000001</v>
      </c>
      <c r="G37" s="97">
        <v>1641.7788493099999</v>
      </c>
      <c r="H37" s="97">
        <v>0</v>
      </c>
      <c r="I37" s="97">
        <v>349.340502893463</v>
      </c>
      <c r="J37" s="97">
        <v>283.34953635395101</v>
      </c>
      <c r="K37" s="103">
        <v>9080.2043432897499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16xQy0uRdrAlNJ04is/y11WLfWg85gFiQBJDNDvxUHfBVwk1qiMNKQSpU5N9aHKI11qVVCmZ93vdwsbE4b9XA==" saltValue="uwu6sko6SxCgIyqZQUal+A==" spinCount="100000" sheet="1" objects="1" scenarios="1"/>
  <mergeCells count="1">
    <mergeCell ref="A1:B1"/>
  </mergeCells>
  <conditionalFormatting sqref="B8:K37">
    <cfRule type="cellIs" dxfId="231" priority="5" operator="between">
      <formula>0</formula>
      <formula>0.1</formula>
    </cfRule>
    <cfRule type="cellIs" dxfId="230" priority="6" operator="lessThan">
      <formula>0</formula>
    </cfRule>
    <cfRule type="cellIs" dxfId="229" priority="7" operator="greaterThanOrEqual">
      <formula>0.1</formula>
    </cfRule>
  </conditionalFormatting>
  <conditionalFormatting sqref="A1:XFD6 A38:XFD1048576 B8:XFD37 A7 L7:XFD7">
    <cfRule type="cellIs" dxfId="228" priority="4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K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9"/>
  <sheetViews>
    <sheetView showGridLines="0" showZeros="0" zoomScale="85" zoomScaleNormal="85" workbookViewId="0">
      <selection activeCell="E32" sqref="E32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tr">
        <f>'Table of Contents'!B7</f>
        <v>Table 1.1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tr">
        <f>'Table of Contents'!A7&amp;", "&amp;'Table of Contents'!A3</f>
        <v>Total Net Assets, Net Sales and Number of UCITS and AIF, 2016:Q4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223</v>
      </c>
      <c r="B8" s="108">
        <v>173797.93799999999</v>
      </c>
      <c r="C8" s="111">
        <v>80301.202999999994</v>
      </c>
      <c r="D8" s="108">
        <v>93496.735000000001</v>
      </c>
      <c r="E8" s="108"/>
      <c r="F8" s="108">
        <v>119.045</v>
      </c>
      <c r="G8" s="111">
        <v>-652.93700000000001</v>
      </c>
      <c r="H8" s="108">
        <v>771.98199999999997</v>
      </c>
      <c r="I8" s="155"/>
      <c r="J8" s="156">
        <v>2031</v>
      </c>
      <c r="K8" s="157">
        <v>1021</v>
      </c>
      <c r="L8" s="157">
        <v>1010</v>
      </c>
      <c r="M8" s="147"/>
    </row>
    <row r="9" spans="1:13" ht="16.5" customHeight="1" x14ac:dyDescent="0.3">
      <c r="A9" s="46" t="s">
        <v>224</v>
      </c>
      <c r="B9" s="100">
        <v>126929.335214673</v>
      </c>
      <c r="C9" s="94">
        <v>78823.265679539996</v>
      </c>
      <c r="D9" s="100">
        <v>48106.069535133</v>
      </c>
      <c r="E9" s="108"/>
      <c r="F9" s="100">
        <v>0</v>
      </c>
      <c r="G9" s="94">
        <v>0</v>
      </c>
      <c r="H9" s="100">
        <v>0</v>
      </c>
      <c r="I9" s="101"/>
      <c r="J9" s="122">
        <v>1214</v>
      </c>
      <c r="K9" s="123">
        <v>619</v>
      </c>
      <c r="L9" s="123">
        <v>595</v>
      </c>
      <c r="M9" s="147"/>
    </row>
    <row r="10" spans="1:13" ht="16.5" customHeight="1" x14ac:dyDescent="0.3">
      <c r="A10" s="46" t="s">
        <v>225</v>
      </c>
      <c r="B10" s="108">
        <v>531.09</v>
      </c>
      <c r="C10" s="111">
        <v>522.82000000000005</v>
      </c>
      <c r="D10" s="108">
        <v>8.27</v>
      </c>
      <c r="E10" s="108"/>
      <c r="F10" s="108">
        <v>44.7</v>
      </c>
      <c r="G10" s="111">
        <v>44.7</v>
      </c>
      <c r="H10" s="108">
        <v>0</v>
      </c>
      <c r="I10" s="155"/>
      <c r="J10" s="156">
        <v>113</v>
      </c>
      <c r="K10" s="157">
        <v>111</v>
      </c>
      <c r="L10" s="157">
        <v>2</v>
      </c>
      <c r="M10" s="147"/>
    </row>
    <row r="11" spans="1:13" ht="16.5" customHeight="1" x14ac:dyDescent="0.3">
      <c r="A11" s="46" t="s">
        <v>226</v>
      </c>
      <c r="B11" s="100">
        <v>2824.08</v>
      </c>
      <c r="C11" s="94">
        <v>2439.35</v>
      </c>
      <c r="D11" s="100">
        <v>384.73</v>
      </c>
      <c r="E11" s="108"/>
      <c r="F11" s="100">
        <v>559.58000000000004</v>
      </c>
      <c r="G11" s="94">
        <v>559.58000000000004</v>
      </c>
      <c r="H11" s="100">
        <v>0</v>
      </c>
      <c r="I11" s="101"/>
      <c r="J11" s="122">
        <v>118</v>
      </c>
      <c r="K11" s="123">
        <v>89</v>
      </c>
      <c r="L11" s="123">
        <v>29</v>
      </c>
      <c r="M11" s="147"/>
    </row>
    <row r="12" spans="1:13" ht="16.5" customHeight="1" x14ac:dyDescent="0.3">
      <c r="A12" s="46" t="s">
        <v>227</v>
      </c>
      <c r="B12" s="108">
        <v>2177</v>
      </c>
      <c r="C12" s="111">
        <v>108</v>
      </c>
      <c r="D12" s="108">
        <v>2069</v>
      </c>
      <c r="E12" s="108"/>
      <c r="F12" s="108">
        <v>25.5</v>
      </c>
      <c r="G12" s="111">
        <v>18</v>
      </c>
      <c r="H12" s="108">
        <v>7.5</v>
      </c>
      <c r="I12" s="155"/>
      <c r="J12" s="156">
        <v>169</v>
      </c>
      <c r="K12" s="157">
        <v>21</v>
      </c>
      <c r="L12" s="157">
        <v>148</v>
      </c>
      <c r="M12" s="147"/>
    </row>
    <row r="13" spans="1:13" ht="16.5" customHeight="1" x14ac:dyDescent="0.3">
      <c r="A13" s="46" t="s">
        <v>228</v>
      </c>
      <c r="B13" s="100">
        <v>9211.32</v>
      </c>
      <c r="C13" s="94">
        <v>8553.92</v>
      </c>
      <c r="D13" s="100">
        <v>657.4</v>
      </c>
      <c r="E13" s="108"/>
      <c r="F13" s="100">
        <v>423.97</v>
      </c>
      <c r="G13" s="94">
        <v>356.95</v>
      </c>
      <c r="H13" s="100">
        <v>67.02</v>
      </c>
      <c r="I13" s="101"/>
      <c r="J13" s="122">
        <v>144</v>
      </c>
      <c r="K13" s="123">
        <v>141</v>
      </c>
      <c r="L13" s="123">
        <v>3</v>
      </c>
      <c r="M13" s="147"/>
    </row>
    <row r="14" spans="1:13" ht="16.5" customHeight="1" x14ac:dyDescent="0.3">
      <c r="A14" s="46" t="s">
        <v>229</v>
      </c>
      <c r="B14" s="108">
        <v>275968.11</v>
      </c>
      <c r="C14" s="111">
        <v>117454.53</v>
      </c>
      <c r="D14" s="108">
        <v>158513.57</v>
      </c>
      <c r="E14" s="108"/>
      <c r="F14" s="108">
        <v>-856.87</v>
      </c>
      <c r="G14" s="111">
        <v>2648.17</v>
      </c>
      <c r="H14" s="108">
        <v>-3505.04</v>
      </c>
      <c r="I14" s="155"/>
      <c r="J14" s="156">
        <v>949</v>
      </c>
      <c r="K14" s="157">
        <v>595</v>
      </c>
      <c r="L14" s="157">
        <v>354</v>
      </c>
      <c r="M14" s="147"/>
    </row>
    <row r="15" spans="1:13" ht="16.5" customHeight="1" x14ac:dyDescent="0.3">
      <c r="A15" s="46" t="s">
        <v>230</v>
      </c>
      <c r="B15" s="100">
        <v>106395.0126</v>
      </c>
      <c r="C15" s="94">
        <v>86179.747560000003</v>
      </c>
      <c r="D15" s="100">
        <v>20215.265060000002</v>
      </c>
      <c r="E15" s="108"/>
      <c r="F15" s="100">
        <v>1769.9381969999999</v>
      </c>
      <c r="G15" s="94">
        <v>1561.155728</v>
      </c>
      <c r="H15" s="100">
        <v>208.78246830000001</v>
      </c>
      <c r="I15" s="101"/>
      <c r="J15" s="122">
        <v>459</v>
      </c>
      <c r="K15" s="123">
        <v>350</v>
      </c>
      <c r="L15" s="123">
        <v>109</v>
      </c>
      <c r="M15" s="147"/>
    </row>
    <row r="16" spans="1:13" ht="16.5" customHeight="1" x14ac:dyDescent="0.3">
      <c r="A16" s="46" t="s">
        <v>231</v>
      </c>
      <c r="B16" s="108">
        <v>1783830</v>
      </c>
      <c r="C16" s="111">
        <v>795696</v>
      </c>
      <c r="D16" s="108">
        <v>988134</v>
      </c>
      <c r="E16" s="108"/>
      <c r="F16" s="108">
        <v>12200</v>
      </c>
      <c r="G16" s="111">
        <v>8300</v>
      </c>
      <c r="H16" s="108">
        <v>3900</v>
      </c>
      <c r="I16" s="155"/>
      <c r="J16" s="156">
        <v>10952</v>
      </c>
      <c r="K16" s="157">
        <v>3164</v>
      </c>
      <c r="L16" s="157">
        <v>7788</v>
      </c>
      <c r="M16" s="147"/>
    </row>
    <row r="17" spans="1:13" ht="16.5" customHeight="1" x14ac:dyDescent="0.3">
      <c r="A17" s="46" t="s">
        <v>232</v>
      </c>
      <c r="B17" s="100">
        <v>1885937.4939999999</v>
      </c>
      <c r="C17" s="94">
        <v>328484.11700000003</v>
      </c>
      <c r="D17" s="100">
        <v>1557453.3770000001</v>
      </c>
      <c r="E17" s="108"/>
      <c r="F17" s="100">
        <v>34716.857000000004</v>
      </c>
      <c r="G17" s="94">
        <v>4544.1289999999999</v>
      </c>
      <c r="H17" s="100">
        <v>30172.727999999999</v>
      </c>
      <c r="I17" s="101"/>
      <c r="J17" s="122">
        <v>6011</v>
      </c>
      <c r="K17" s="123">
        <v>1754</v>
      </c>
      <c r="L17" s="123">
        <v>4257</v>
      </c>
      <c r="M17" s="147"/>
    </row>
    <row r="18" spans="1:13" ht="16.5" customHeight="1" x14ac:dyDescent="0.3">
      <c r="A18" s="46" t="s">
        <v>233</v>
      </c>
      <c r="B18" s="108">
        <v>7090.2169999999996</v>
      </c>
      <c r="C18" s="111">
        <v>4347.2420000000002</v>
      </c>
      <c r="D18" s="108">
        <v>2742.9749999999999</v>
      </c>
      <c r="E18" s="108"/>
      <c r="F18" s="108">
        <v>-109.24299999999999</v>
      </c>
      <c r="G18" s="111">
        <v>-109.24299999999999</v>
      </c>
      <c r="H18" s="108">
        <v>0</v>
      </c>
      <c r="I18" s="155"/>
      <c r="J18" s="156">
        <v>165</v>
      </c>
      <c r="K18" s="157">
        <v>158</v>
      </c>
      <c r="L18" s="157">
        <v>7</v>
      </c>
      <c r="M18" s="147"/>
    </row>
    <row r="19" spans="1:13" ht="16.5" customHeight="1" x14ac:dyDescent="0.3">
      <c r="A19" s="46" t="s">
        <v>234</v>
      </c>
      <c r="B19" s="100">
        <v>18732.18</v>
      </c>
      <c r="C19" s="94">
        <v>666.73</v>
      </c>
      <c r="D19" s="100">
        <v>18065.439999999999</v>
      </c>
      <c r="E19" s="108"/>
      <c r="F19" s="100">
        <v>70.28</v>
      </c>
      <c r="G19" s="94">
        <v>17.100000000000001</v>
      </c>
      <c r="H19" s="100">
        <v>53.18</v>
      </c>
      <c r="I19" s="101"/>
      <c r="J19" s="122">
        <v>608</v>
      </c>
      <c r="K19" s="123">
        <v>21</v>
      </c>
      <c r="L19" s="123">
        <v>587</v>
      </c>
      <c r="M19" s="147"/>
    </row>
    <row r="20" spans="1:13" ht="16.5" customHeight="1" x14ac:dyDescent="0.3">
      <c r="A20" s="46" t="s">
        <v>235</v>
      </c>
      <c r="B20" s="108">
        <v>2084748</v>
      </c>
      <c r="C20" s="111">
        <v>1578920</v>
      </c>
      <c r="D20" s="108">
        <v>505828</v>
      </c>
      <c r="E20" s="108"/>
      <c r="F20" s="108">
        <v>55736</v>
      </c>
      <c r="G20" s="111">
        <v>46808</v>
      </c>
      <c r="H20" s="108">
        <v>8930</v>
      </c>
      <c r="I20" s="155"/>
      <c r="J20" s="156">
        <v>6470</v>
      </c>
      <c r="K20" s="157">
        <v>4051</v>
      </c>
      <c r="L20" s="157">
        <v>2419</v>
      </c>
      <c r="M20" s="147"/>
    </row>
    <row r="21" spans="1:13" ht="16.5" customHeight="1" x14ac:dyDescent="0.3">
      <c r="A21" s="46" t="s">
        <v>236</v>
      </c>
      <c r="B21" s="100">
        <v>297704.18</v>
      </c>
      <c r="C21" s="94">
        <v>234213.72</v>
      </c>
      <c r="D21" s="100">
        <v>63490.46</v>
      </c>
      <c r="E21" s="108"/>
      <c r="F21" s="100">
        <v>4086.67</v>
      </c>
      <c r="G21" s="94">
        <v>4127.29</v>
      </c>
      <c r="H21" s="100">
        <v>-40.619999999999997</v>
      </c>
      <c r="I21" s="101"/>
      <c r="J21" s="122">
        <v>1309</v>
      </c>
      <c r="K21" s="123">
        <v>930</v>
      </c>
      <c r="L21" s="123">
        <v>379</v>
      </c>
      <c r="M21" s="147"/>
    </row>
    <row r="22" spans="1:13" ht="16.5" customHeight="1" x14ac:dyDescent="0.3">
      <c r="A22" s="46" t="s">
        <v>237</v>
      </c>
      <c r="B22" s="108">
        <v>44103.06</v>
      </c>
      <c r="C22" s="111">
        <v>26445.47</v>
      </c>
      <c r="D22" s="108">
        <v>17657.59</v>
      </c>
      <c r="E22" s="108"/>
      <c r="F22" s="108">
        <v>675.67</v>
      </c>
      <c r="G22" s="111">
        <v>472.77</v>
      </c>
      <c r="H22" s="108">
        <v>202.9</v>
      </c>
      <c r="I22" s="155"/>
      <c r="J22" s="156">
        <v>1352</v>
      </c>
      <c r="K22" s="157">
        <v>853</v>
      </c>
      <c r="L22" s="157">
        <v>499</v>
      </c>
      <c r="M22" s="147"/>
    </row>
    <row r="23" spans="1:13" ht="16.5" customHeight="1" x14ac:dyDescent="0.3">
      <c r="A23" s="46" t="s">
        <v>238</v>
      </c>
      <c r="B23" s="100">
        <v>3701076</v>
      </c>
      <c r="C23" s="94">
        <v>3116104</v>
      </c>
      <c r="D23" s="100">
        <v>584972</v>
      </c>
      <c r="E23" s="108"/>
      <c r="F23" s="100">
        <v>5026.99999999993</v>
      </c>
      <c r="G23" s="94">
        <v>-976.00000000007003</v>
      </c>
      <c r="H23" s="100">
        <v>6003</v>
      </c>
      <c r="I23" s="101"/>
      <c r="J23" s="122">
        <v>14211</v>
      </c>
      <c r="K23" s="123">
        <v>9805</v>
      </c>
      <c r="L23" s="123">
        <v>4406</v>
      </c>
      <c r="M23" s="147"/>
    </row>
    <row r="24" spans="1:13" ht="16.5" customHeight="1" x14ac:dyDescent="0.3">
      <c r="A24" s="46" t="s">
        <v>239</v>
      </c>
      <c r="B24" s="108">
        <v>9809.5863561191109</v>
      </c>
      <c r="C24" s="111">
        <v>2240.3287116162201</v>
      </c>
      <c r="D24" s="108">
        <v>7569.2576445028899</v>
      </c>
      <c r="E24" s="108"/>
      <c r="F24" s="108">
        <v>-209.26116414524</v>
      </c>
      <c r="G24" s="111">
        <v>-80.046000454297996</v>
      </c>
      <c r="H24" s="108">
        <v>-129.21516369093999</v>
      </c>
      <c r="I24" s="155"/>
      <c r="J24" s="156">
        <v>648</v>
      </c>
      <c r="K24" s="157">
        <v>91</v>
      </c>
      <c r="L24" s="157">
        <v>557</v>
      </c>
      <c r="M24" s="148"/>
    </row>
    <row r="25" spans="1:13" ht="16.5" customHeight="1" x14ac:dyDescent="0.3">
      <c r="A25" s="46" t="s">
        <v>240</v>
      </c>
      <c r="B25" s="100">
        <v>801858</v>
      </c>
      <c r="C25" s="94">
        <v>38294</v>
      </c>
      <c r="D25" s="100">
        <v>763564</v>
      </c>
      <c r="E25" s="108"/>
      <c r="F25" s="100">
        <v>-10908</v>
      </c>
      <c r="G25" s="94">
        <v>-184</v>
      </c>
      <c r="H25" s="100">
        <v>-10724</v>
      </c>
      <c r="I25" s="101"/>
      <c r="J25" s="122">
        <v>1811</v>
      </c>
      <c r="K25" s="123">
        <v>105</v>
      </c>
      <c r="L25" s="123">
        <v>1706</v>
      </c>
      <c r="M25" s="147"/>
    </row>
    <row r="26" spans="1:13" ht="16.5" customHeight="1" x14ac:dyDescent="0.3">
      <c r="A26" s="46" t="s">
        <v>241</v>
      </c>
      <c r="B26" s="108">
        <v>108026.37</v>
      </c>
      <c r="C26" s="111">
        <v>108026.37</v>
      </c>
      <c r="D26" s="108">
        <v>0</v>
      </c>
      <c r="E26" s="108"/>
      <c r="F26" s="108">
        <v>-111</v>
      </c>
      <c r="G26" s="111">
        <v>-111</v>
      </c>
      <c r="H26" s="108">
        <v>0</v>
      </c>
      <c r="I26" s="155"/>
      <c r="J26" s="156">
        <v>720</v>
      </c>
      <c r="K26" s="157">
        <v>720</v>
      </c>
      <c r="L26" s="157">
        <v>0</v>
      </c>
      <c r="M26" s="147"/>
    </row>
    <row r="27" spans="1:13" ht="16.5" customHeight="1" x14ac:dyDescent="0.3">
      <c r="A27" s="46" t="s">
        <v>242</v>
      </c>
      <c r="B27" s="100">
        <v>58708.54</v>
      </c>
      <c r="C27" s="94">
        <v>21073.05</v>
      </c>
      <c r="D27" s="100">
        <v>37635.49</v>
      </c>
      <c r="E27" s="108"/>
      <c r="F27" s="100">
        <v>-1800.8</v>
      </c>
      <c r="G27" s="94">
        <v>-208.65</v>
      </c>
      <c r="H27" s="100">
        <v>-1592.15</v>
      </c>
      <c r="I27" s="101"/>
      <c r="J27" s="122">
        <v>897</v>
      </c>
      <c r="K27" s="123">
        <v>322</v>
      </c>
      <c r="L27" s="123">
        <v>575</v>
      </c>
      <c r="M27" s="147"/>
    </row>
    <row r="28" spans="1:13" ht="16.5" customHeight="1" x14ac:dyDescent="0.3">
      <c r="A28" s="46" t="s">
        <v>243</v>
      </c>
      <c r="B28" s="108">
        <v>21629.539441985198</v>
      </c>
      <c r="C28" s="111">
        <v>7207.1234593251802</v>
      </c>
      <c r="D28" s="108">
        <v>14422.415982660001</v>
      </c>
      <c r="E28" s="108"/>
      <c r="F28" s="108">
        <v>160.981448926029</v>
      </c>
      <c r="G28" s="111">
        <v>63.110475306700003</v>
      </c>
      <c r="H28" s="108">
        <v>97.870973619328893</v>
      </c>
      <c r="I28" s="155"/>
      <c r="J28" s="156">
        <v>408</v>
      </c>
      <c r="K28" s="157">
        <v>127</v>
      </c>
      <c r="L28" s="157">
        <v>281</v>
      </c>
      <c r="M28" s="147"/>
    </row>
    <row r="29" spans="1:13" ht="16.5" customHeight="1" x14ac:dyDescent="0.3">
      <c r="A29" s="46" t="s">
        <v>244</v>
      </c>
      <c r="B29" s="100">
        <v>9000.59</v>
      </c>
      <c r="C29" s="94">
        <v>4819.41</v>
      </c>
      <c r="D29" s="100">
        <v>4181.1899999999996</v>
      </c>
      <c r="E29" s="108"/>
      <c r="F29" s="100">
        <v>-40.56</v>
      </c>
      <c r="G29" s="94">
        <v>-39.47</v>
      </c>
      <c r="H29" s="100">
        <v>-1.0900000000000001</v>
      </c>
      <c r="I29" s="101"/>
      <c r="J29" s="122">
        <v>99</v>
      </c>
      <c r="K29" s="123">
        <v>75</v>
      </c>
      <c r="L29" s="123">
        <v>24</v>
      </c>
      <c r="M29" s="147"/>
    </row>
    <row r="30" spans="1:13" ht="16.5" customHeight="1" x14ac:dyDescent="0.3">
      <c r="A30" s="46" t="s">
        <v>245</v>
      </c>
      <c r="B30" s="108">
        <v>5887.0540000000001</v>
      </c>
      <c r="C30" s="111">
        <v>4349.0309999999999</v>
      </c>
      <c r="D30" s="108">
        <v>1538.0229999999999</v>
      </c>
      <c r="E30" s="108"/>
      <c r="F30" s="108">
        <v>147.149</v>
      </c>
      <c r="G30" s="111">
        <v>134.154</v>
      </c>
      <c r="H30" s="108">
        <v>12.994999999999999</v>
      </c>
      <c r="I30" s="155"/>
      <c r="J30" s="156">
        <v>87</v>
      </c>
      <c r="K30" s="157">
        <v>70</v>
      </c>
      <c r="L30" s="157">
        <v>17</v>
      </c>
      <c r="M30" s="147"/>
    </row>
    <row r="31" spans="1:13" ht="16.5" customHeight="1" x14ac:dyDescent="0.3">
      <c r="A31" s="46" t="s">
        <v>246</v>
      </c>
      <c r="B31" s="100">
        <v>2463.6131</v>
      </c>
      <c r="C31" s="94">
        <v>2463.6131</v>
      </c>
      <c r="D31" s="100">
        <v>0</v>
      </c>
      <c r="E31" s="108"/>
      <c r="F31" s="100">
        <v>12.8575</v>
      </c>
      <c r="G31" s="94">
        <v>12.8575</v>
      </c>
      <c r="H31" s="100">
        <v>0</v>
      </c>
      <c r="I31" s="101"/>
      <c r="J31" s="122">
        <v>105</v>
      </c>
      <c r="K31" s="123">
        <v>105</v>
      </c>
      <c r="L31" s="123">
        <v>0</v>
      </c>
      <c r="M31" s="147"/>
    </row>
    <row r="32" spans="1:13" ht="16.5" customHeight="1" x14ac:dyDescent="0.3">
      <c r="A32" s="46" t="s">
        <v>247</v>
      </c>
      <c r="B32" s="108">
        <v>268513</v>
      </c>
      <c r="C32" s="111">
        <v>193454</v>
      </c>
      <c r="D32" s="108">
        <v>75059</v>
      </c>
      <c r="E32" s="108"/>
      <c r="F32" s="108">
        <v>5809</v>
      </c>
      <c r="G32" s="111">
        <v>2658</v>
      </c>
      <c r="H32" s="108">
        <v>3151</v>
      </c>
      <c r="I32" s="155"/>
      <c r="J32" s="156">
        <v>2403</v>
      </c>
      <c r="K32" s="157">
        <v>1656</v>
      </c>
      <c r="L32" s="157">
        <v>747</v>
      </c>
      <c r="M32" s="147"/>
    </row>
    <row r="33" spans="1:13" ht="16.5" customHeight="1" x14ac:dyDescent="0.3">
      <c r="A33" s="46" t="s">
        <v>248</v>
      </c>
      <c r="B33" s="100">
        <v>303874.17</v>
      </c>
      <c r="C33" s="94">
        <v>283467.58</v>
      </c>
      <c r="D33" s="100">
        <v>20406.599999999999</v>
      </c>
      <c r="E33" s="108"/>
      <c r="F33" s="100">
        <v>3207.1</v>
      </c>
      <c r="G33" s="94">
        <v>3659.07</v>
      </c>
      <c r="H33" s="100">
        <v>-451.96</v>
      </c>
      <c r="I33" s="101"/>
      <c r="J33" s="122">
        <v>592</v>
      </c>
      <c r="K33" s="123">
        <v>498</v>
      </c>
      <c r="L33" s="123">
        <v>94</v>
      </c>
      <c r="M33" s="147"/>
    </row>
    <row r="34" spans="1:13" ht="16.5" customHeight="1" x14ac:dyDescent="0.3">
      <c r="A34" s="46" t="s">
        <v>249</v>
      </c>
      <c r="B34" s="108">
        <v>537770.82999999996</v>
      </c>
      <c r="C34" s="111">
        <v>437886.11</v>
      </c>
      <c r="D34" s="108">
        <v>99884.72</v>
      </c>
      <c r="E34" s="108"/>
      <c r="F34" s="108">
        <v>1102.8</v>
      </c>
      <c r="G34" s="111">
        <v>1522.42</v>
      </c>
      <c r="H34" s="108">
        <v>-419.63</v>
      </c>
      <c r="I34" s="155"/>
      <c r="J34" s="156">
        <v>1032</v>
      </c>
      <c r="K34" s="157">
        <v>866</v>
      </c>
      <c r="L34" s="157">
        <v>166</v>
      </c>
      <c r="M34" s="147"/>
    </row>
    <row r="35" spans="1:13" ht="16.5" customHeight="1" x14ac:dyDescent="0.3">
      <c r="A35" s="46" t="s">
        <v>250</v>
      </c>
      <c r="B35" s="100">
        <v>27267.11</v>
      </c>
      <c r="C35" s="94">
        <v>11646.71</v>
      </c>
      <c r="D35" s="100">
        <v>15620.4</v>
      </c>
      <c r="E35" s="108"/>
      <c r="F35" s="100">
        <v>267.37</v>
      </c>
      <c r="G35" s="94">
        <v>267.37</v>
      </c>
      <c r="H35" s="100">
        <v>0</v>
      </c>
      <c r="I35" s="101"/>
      <c r="J35" s="122">
        <v>447</v>
      </c>
      <c r="K35" s="123">
        <v>396</v>
      </c>
      <c r="L35" s="123">
        <v>51</v>
      </c>
      <c r="M35" s="147"/>
    </row>
    <row r="36" spans="1:13" ht="16.5" customHeight="1" x14ac:dyDescent="0.3">
      <c r="A36" s="46" t="s">
        <v>251</v>
      </c>
      <c r="B36" s="108">
        <v>1465650.87</v>
      </c>
      <c r="C36" s="111">
        <v>1084231.07</v>
      </c>
      <c r="D36" s="108">
        <v>381419.8</v>
      </c>
      <c r="E36" s="108"/>
      <c r="F36" s="108">
        <v>8764.49</v>
      </c>
      <c r="G36" s="111">
        <v>6272.83</v>
      </c>
      <c r="H36" s="108">
        <v>2491.65</v>
      </c>
      <c r="I36" s="155"/>
      <c r="J36" s="156">
        <v>2938</v>
      </c>
      <c r="K36" s="157">
        <v>1960</v>
      </c>
      <c r="L36" s="157">
        <v>978</v>
      </c>
      <c r="M36" s="147"/>
    </row>
    <row r="37" spans="1:13" ht="16.5" customHeight="1" x14ac:dyDescent="0.3">
      <c r="A37" s="46" t="s">
        <v>77</v>
      </c>
      <c r="B37" s="125">
        <v>14141514.289712699</v>
      </c>
      <c r="C37" s="126">
        <v>8658418.5115104802</v>
      </c>
      <c r="D37" s="125">
        <v>5483095.7782222899</v>
      </c>
      <c r="E37" s="109"/>
      <c r="F37" s="125">
        <v>120891.22398178</v>
      </c>
      <c r="G37" s="126">
        <v>81686.310702852294</v>
      </c>
      <c r="H37" s="125">
        <v>39206.903278228303</v>
      </c>
      <c r="I37" s="101"/>
      <c r="J37" s="125">
        <v>58462</v>
      </c>
      <c r="K37" s="126">
        <v>30674</v>
      </c>
      <c r="L37" s="125">
        <v>27788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G/jViODoCArtE6s9C377NW2lHRniuInM/nBYKZQJNRGSgrdWI4gQOGqQwqNVB06W7IBkynWXy+vgPNHQhPiLHA==" saltValue="fL8inFvosCKl8wqp1vJDgA==" spinCount="100000" sheet="1" objects="1" scenarios="1"/>
  <mergeCells count="1">
    <mergeCell ref="A1:B1"/>
  </mergeCells>
  <conditionalFormatting sqref="B8:H36">
    <cfRule type="cellIs" dxfId="497" priority="14" operator="between">
      <formula>0</formula>
      <formula>0.1</formula>
    </cfRule>
    <cfRule type="cellIs" dxfId="496" priority="15" operator="lessThan">
      <formula>0</formula>
    </cfRule>
    <cfRule type="cellIs" dxfId="495" priority="16" operator="greaterThanOrEqual">
      <formula>0.1</formula>
    </cfRule>
  </conditionalFormatting>
  <conditionalFormatting sqref="A38:XFD1048576 M37:XFD37 A1:XFD8 B9:XFD36 A9:A37">
    <cfRule type="cellIs" dxfId="494" priority="13" operator="between">
      <formula>-0.1</formula>
      <formula>0</formula>
    </cfRule>
  </conditionalFormatting>
  <conditionalFormatting sqref="F37:H37">
    <cfRule type="cellIs" dxfId="493" priority="1" operator="between">
      <formula>-0.1</formula>
      <formula>0</formula>
    </cfRule>
  </conditionalFormatting>
  <conditionalFormatting sqref="E37">
    <cfRule type="cellIs" dxfId="492" priority="10" operator="between">
      <formula>0</formula>
      <formula>0.1</formula>
    </cfRule>
    <cfRule type="cellIs" dxfId="491" priority="11" operator="lessThan">
      <formula>0</formula>
    </cfRule>
    <cfRule type="cellIs" dxfId="490" priority="12" operator="greaterThanOrEqual">
      <formula>0.1</formula>
    </cfRule>
  </conditionalFormatting>
  <conditionalFormatting sqref="E37 I37">
    <cfRule type="cellIs" dxfId="489" priority="9" operator="between">
      <formula>-0.1</formula>
      <formula>0</formula>
    </cfRule>
  </conditionalFormatting>
  <conditionalFormatting sqref="B37:D37">
    <cfRule type="cellIs" dxfId="488" priority="6" operator="between">
      <formula>0</formula>
      <formula>0.1</formula>
    </cfRule>
    <cfRule type="cellIs" dxfId="487" priority="7" operator="lessThan">
      <formula>0</formula>
    </cfRule>
    <cfRule type="cellIs" dxfId="486" priority="8" operator="greaterThanOrEqual">
      <formula>0.1</formula>
    </cfRule>
  </conditionalFormatting>
  <conditionalFormatting sqref="B37:D37">
    <cfRule type="cellIs" dxfId="485" priority="5" operator="between">
      <formula>-0.1</formula>
      <formula>0</formula>
    </cfRule>
  </conditionalFormatting>
  <conditionalFormatting sqref="F37:H37">
    <cfRule type="cellIs" dxfId="484" priority="2" operator="between">
      <formula>0</formula>
      <formula>0.1</formula>
    </cfRule>
    <cfRule type="cellIs" dxfId="483" priority="3" operator="lessThan">
      <formula>0</formula>
    </cfRule>
    <cfRule type="cellIs" dxfId="482" priority="4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J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Contents'!B52</f>
        <v>Table 1.28</v>
      </c>
      <c r="B1" s="168"/>
      <c r="C1" s="59"/>
    </row>
    <row r="2" spans="1:10" ht="16.5" customHeight="1" x14ac:dyDescent="0.3">
      <c r="A2" s="4" t="str">
        <f>"UCITS &amp; AIF: "&amp;"Net sales year to date as of "&amp;'Table of Contents'!A3:C3</f>
        <v>UCITS &amp; AIF: Net sales year to date as of 2016:Q4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460.42799999999988</v>
      </c>
      <c r="C8" s="142">
        <v>459.065</v>
      </c>
      <c r="D8" s="142">
        <v>-2126.1909999999998</v>
      </c>
      <c r="E8" s="142">
        <v>1503.5889999999999</v>
      </c>
      <c r="F8" s="142">
        <v>-8.83</v>
      </c>
      <c r="G8" s="142">
        <v>-481.61099999999999</v>
      </c>
      <c r="H8" s="142">
        <v>111.595</v>
      </c>
      <c r="I8" s="142">
        <v>1084.3389999999999</v>
      </c>
      <c r="J8" s="142">
        <v>-81.528000000000006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225</v>
      </c>
      <c r="B10" s="142">
        <v>102.16999999999999</v>
      </c>
      <c r="C10" s="142">
        <v>26.279999999999998</v>
      </c>
      <c r="D10" s="142">
        <v>-0.42999999999999972</v>
      </c>
      <c r="E10" s="142">
        <v>65.41</v>
      </c>
      <c r="F10" s="142">
        <v>11.5</v>
      </c>
      <c r="G10" s="142">
        <v>0</v>
      </c>
      <c r="H10" s="142">
        <v>0</v>
      </c>
      <c r="I10" s="142">
        <v>0</v>
      </c>
      <c r="J10" s="142">
        <v>-0.6</v>
      </c>
    </row>
    <row r="11" spans="1:10" ht="16.5" customHeight="1" x14ac:dyDescent="0.3">
      <c r="A11" s="46" t="s">
        <v>226</v>
      </c>
      <c r="B11" s="93">
        <v>1176.01</v>
      </c>
      <c r="C11" s="93">
        <v>-23.509999999999998</v>
      </c>
      <c r="D11" s="93">
        <v>675.45999999999992</v>
      </c>
      <c r="E11" s="93">
        <v>-14.48</v>
      </c>
      <c r="F11" s="93">
        <v>576.7299999999999</v>
      </c>
      <c r="G11" s="93">
        <v>0</v>
      </c>
      <c r="H11" s="93">
        <v>0</v>
      </c>
      <c r="I11" s="93">
        <v>0</v>
      </c>
      <c r="J11" s="95">
        <v>-38.200000000000003</v>
      </c>
    </row>
    <row r="12" spans="1:10" ht="16.5" customHeight="1" x14ac:dyDescent="0.3">
      <c r="A12" s="46" t="s">
        <v>227</v>
      </c>
      <c r="B12" s="142">
        <v>173.8227</v>
      </c>
      <c r="C12" s="142">
        <v>62.835999999999999</v>
      </c>
      <c r="D12" s="142">
        <v>1.5577000000000003</v>
      </c>
      <c r="E12" s="142">
        <v>84.572999999999979</v>
      </c>
      <c r="F12" s="142">
        <v>0</v>
      </c>
      <c r="G12" s="142">
        <v>0</v>
      </c>
      <c r="H12" s="142">
        <v>0</v>
      </c>
      <c r="I12" s="142">
        <v>-7.2550000000000008</v>
      </c>
      <c r="J12" s="142">
        <v>32.110999999999997</v>
      </c>
    </row>
    <row r="13" spans="1:10" ht="16.5" customHeight="1" x14ac:dyDescent="0.3">
      <c r="A13" s="46" t="s">
        <v>228</v>
      </c>
      <c r="B13" s="93">
        <v>1192.81</v>
      </c>
      <c r="C13" s="93">
        <v>125.78</v>
      </c>
      <c r="D13" s="93">
        <v>243.01999999999998</v>
      </c>
      <c r="E13" s="93">
        <v>501.87</v>
      </c>
      <c r="F13" s="93">
        <v>0.40000000000000024</v>
      </c>
      <c r="G13" s="93">
        <v>-0.11</v>
      </c>
      <c r="H13" s="93">
        <v>0</v>
      </c>
      <c r="I13" s="93">
        <v>190.71</v>
      </c>
      <c r="J13" s="95">
        <v>131.15</v>
      </c>
    </row>
    <row r="14" spans="1:10" ht="16.5" customHeight="1" x14ac:dyDescent="0.3">
      <c r="A14" s="46" t="s">
        <v>229</v>
      </c>
      <c r="B14" s="142">
        <v>3416.5900000000011</v>
      </c>
      <c r="C14" s="142">
        <v>1544.7900000000002</v>
      </c>
      <c r="D14" s="142">
        <v>-4011.6400000000003</v>
      </c>
      <c r="E14" s="142">
        <v>5435.98</v>
      </c>
      <c r="F14" s="142">
        <v>-113.72999999999999</v>
      </c>
      <c r="G14" s="142">
        <v>0</v>
      </c>
      <c r="H14" s="142">
        <v>-2.0400000000000063</v>
      </c>
      <c r="I14" s="142">
        <v>0</v>
      </c>
      <c r="J14" s="142">
        <v>563.2299999999999</v>
      </c>
    </row>
    <row r="15" spans="1:10" ht="16.5" customHeight="1" x14ac:dyDescent="0.3">
      <c r="A15" s="46" t="s">
        <v>230</v>
      </c>
      <c r="B15" s="93">
        <v>3646.5993095999997</v>
      </c>
      <c r="C15" s="93">
        <v>154.1437873000001</v>
      </c>
      <c r="D15" s="93">
        <v>1817.7513373199999</v>
      </c>
      <c r="E15" s="93">
        <v>923.59202271000004</v>
      </c>
      <c r="F15" s="93">
        <v>82.953670060000022</v>
      </c>
      <c r="G15" s="93">
        <v>-35.237904260000001</v>
      </c>
      <c r="H15" s="93">
        <v>0</v>
      </c>
      <c r="I15" s="93">
        <v>5.1084637400000004</v>
      </c>
      <c r="J15" s="95">
        <v>698.28793218999999</v>
      </c>
    </row>
    <row r="16" spans="1:10" ht="16.5" customHeight="1" x14ac:dyDescent="0.3">
      <c r="A16" s="46" t="s">
        <v>231</v>
      </c>
      <c r="B16" s="142">
        <v>41200</v>
      </c>
      <c r="C16" s="142">
        <v>-6200</v>
      </c>
      <c r="D16" s="142">
        <v>9000</v>
      </c>
      <c r="E16" s="142">
        <v>6800</v>
      </c>
      <c r="F16" s="142">
        <v>34400</v>
      </c>
      <c r="G16" s="142">
        <v>-2800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110597.15699999999</v>
      </c>
      <c r="C17" s="93">
        <v>13178.560999999998</v>
      </c>
      <c r="D17" s="93">
        <v>16851.317999999999</v>
      </c>
      <c r="E17" s="93">
        <v>50261.091999999997</v>
      </c>
      <c r="F17" s="93">
        <v>-1460.7069999999997</v>
      </c>
      <c r="G17" s="93">
        <v>13.794</v>
      </c>
      <c r="H17" s="93">
        <v>-86.328000000000003</v>
      </c>
      <c r="I17" s="93">
        <v>12112.453000000001</v>
      </c>
      <c r="J17" s="95">
        <v>19726.973999999998</v>
      </c>
    </row>
    <row r="18" spans="1:10" ht="16.5" customHeight="1" x14ac:dyDescent="0.3">
      <c r="A18" s="46" t="s">
        <v>233</v>
      </c>
      <c r="B18" s="142">
        <v>-266.97199999999998</v>
      </c>
      <c r="C18" s="142">
        <v>-89.768000000000001</v>
      </c>
      <c r="D18" s="142">
        <v>-25.407999999999998</v>
      </c>
      <c r="E18" s="142">
        <v>-79.019000000000005</v>
      </c>
      <c r="F18" s="142">
        <v>17.30800000000001</v>
      </c>
      <c r="G18" s="142">
        <v>0</v>
      </c>
      <c r="H18" s="142">
        <v>0</v>
      </c>
      <c r="I18" s="142">
        <v>0</v>
      </c>
      <c r="J18" s="142">
        <v>-90.078000000000003</v>
      </c>
    </row>
    <row r="19" spans="1:10" ht="16.5" customHeight="1" x14ac:dyDescent="0.3">
      <c r="A19" s="46" t="s">
        <v>234</v>
      </c>
      <c r="B19" s="93">
        <v>-476.48</v>
      </c>
      <c r="C19" s="93">
        <v>-11.819999999999999</v>
      </c>
      <c r="D19" s="93">
        <v>-1.2199999999999989</v>
      </c>
      <c r="E19" s="93">
        <v>21.509999999999991</v>
      </c>
      <c r="F19" s="93">
        <v>-1158.72</v>
      </c>
      <c r="G19" s="93">
        <v>-201.83999999999997</v>
      </c>
      <c r="H19" s="93">
        <v>284.89</v>
      </c>
      <c r="I19" s="93">
        <v>534.04</v>
      </c>
      <c r="J19" s="95">
        <v>56.669999999999995</v>
      </c>
    </row>
    <row r="20" spans="1:10" ht="16.5" customHeight="1" x14ac:dyDescent="0.3">
      <c r="A20" s="46" t="s">
        <v>235</v>
      </c>
      <c r="B20" s="142">
        <v>139415</v>
      </c>
      <c r="C20" s="142">
        <v>22600</v>
      </c>
      <c r="D20" s="142">
        <v>47253</v>
      </c>
      <c r="E20" s="142">
        <v>10914</v>
      </c>
      <c r="F20" s="142">
        <v>35689</v>
      </c>
      <c r="G20" s="142">
        <v>0</v>
      </c>
      <c r="H20" s="142">
        <v>0</v>
      </c>
      <c r="I20" s="142">
        <v>1329</v>
      </c>
      <c r="J20" s="142">
        <v>21625</v>
      </c>
    </row>
    <row r="21" spans="1:10" ht="16.5" customHeight="1" x14ac:dyDescent="0.3">
      <c r="A21" s="46" t="s">
        <v>236</v>
      </c>
      <c r="B21" s="93">
        <v>8465.5500000000084</v>
      </c>
      <c r="C21" s="93">
        <v>-1484.74999999998</v>
      </c>
      <c r="D21" s="93">
        <v>873.88000000000886</v>
      </c>
      <c r="E21" s="93">
        <v>22827.240000000009</v>
      </c>
      <c r="F21" s="93">
        <v>-1915.5300000000002</v>
      </c>
      <c r="G21" s="93">
        <v>-307.40000000000003</v>
      </c>
      <c r="H21" s="93">
        <v>-11067.83</v>
      </c>
      <c r="I21" s="93">
        <v>0</v>
      </c>
      <c r="J21" s="95">
        <v>-460.05999999999995</v>
      </c>
    </row>
    <row r="22" spans="1:10" ht="16.5" customHeight="1" x14ac:dyDescent="0.3">
      <c r="A22" s="46" t="s">
        <v>237</v>
      </c>
      <c r="B22" s="142">
        <v>-536.55000000000007</v>
      </c>
      <c r="C22" s="142">
        <v>-80.600000000000009</v>
      </c>
      <c r="D22" s="142">
        <v>-42.779999999999959</v>
      </c>
      <c r="E22" s="142">
        <v>-14.660000000000025</v>
      </c>
      <c r="F22" s="142">
        <v>-427.92</v>
      </c>
      <c r="G22" s="142">
        <v>0</v>
      </c>
      <c r="H22" s="142">
        <v>37.769999999999996</v>
      </c>
      <c r="I22" s="142">
        <v>26.96</v>
      </c>
      <c r="J22" s="142">
        <v>-35.31</v>
      </c>
    </row>
    <row r="23" spans="1:10" ht="16.5" customHeight="1" x14ac:dyDescent="0.3">
      <c r="A23" s="46" t="s">
        <v>238</v>
      </c>
      <c r="B23" s="93">
        <v>98748.999999999927</v>
      </c>
      <c r="C23" s="93">
        <v>-20357.000000000015</v>
      </c>
      <c r="D23" s="93">
        <v>41562</v>
      </c>
      <c r="E23" s="93">
        <v>15390</v>
      </c>
      <c r="F23" s="93">
        <v>36678.999999999942</v>
      </c>
      <c r="G23" s="93">
        <v>0</v>
      </c>
      <c r="H23" s="93">
        <v>0</v>
      </c>
      <c r="I23" s="93">
        <v>4881</v>
      </c>
      <c r="J23" s="95">
        <v>20594</v>
      </c>
    </row>
    <row r="24" spans="1:10" ht="16.5" customHeight="1" x14ac:dyDescent="0.3">
      <c r="A24" s="46" t="s">
        <v>239</v>
      </c>
      <c r="B24" s="142">
        <v>-558.58772069732299</v>
      </c>
      <c r="C24" s="142">
        <v>246.32126804409808</v>
      </c>
      <c r="D24" s="142">
        <v>-185.7395000139322</v>
      </c>
      <c r="E24" s="142">
        <v>-4.0455093400000024</v>
      </c>
      <c r="F24" s="142">
        <v>-53.897999999999996</v>
      </c>
      <c r="G24" s="142">
        <v>0</v>
      </c>
      <c r="H24" s="142">
        <v>-1.2225686134636</v>
      </c>
      <c r="I24" s="142">
        <v>32.916941199999997</v>
      </c>
      <c r="J24" s="142">
        <v>-592.62035197399723</v>
      </c>
    </row>
    <row r="25" spans="1:10" ht="16.5" customHeight="1" x14ac:dyDescent="0.3">
      <c r="A25" s="46" t="s">
        <v>240</v>
      </c>
      <c r="B25" s="93">
        <v>10077</v>
      </c>
      <c r="C25" s="93">
        <v>8253</v>
      </c>
      <c r="D25" s="93">
        <v>-13824</v>
      </c>
      <c r="E25" s="93">
        <v>-27</v>
      </c>
      <c r="F25" s="93">
        <v>0</v>
      </c>
      <c r="G25" s="93">
        <v>0</v>
      </c>
      <c r="H25" s="93">
        <v>0</v>
      </c>
      <c r="I25" s="93">
        <v>2339</v>
      </c>
      <c r="J25" s="95">
        <v>13336</v>
      </c>
    </row>
    <row r="26" spans="1:10" ht="16.5" customHeight="1" x14ac:dyDescent="0.3">
      <c r="A26" s="46" t="s">
        <v>241</v>
      </c>
      <c r="B26" s="142">
        <v>4163.3900000000003</v>
      </c>
      <c r="C26" s="142">
        <v>1451.94</v>
      </c>
      <c r="D26" s="142">
        <v>1475.67</v>
      </c>
      <c r="E26" s="142">
        <v>-100.78</v>
      </c>
      <c r="F26" s="142">
        <v>1372.6999999999998</v>
      </c>
      <c r="G26" s="142">
        <v>0</v>
      </c>
      <c r="H26" s="142">
        <v>0</v>
      </c>
      <c r="I26" s="142">
        <v>0</v>
      </c>
      <c r="J26" s="142">
        <v>-36.14</v>
      </c>
    </row>
    <row r="27" spans="1:10" ht="16.5" customHeight="1" x14ac:dyDescent="0.3">
      <c r="A27" s="46" t="s">
        <v>242</v>
      </c>
      <c r="B27" s="93">
        <v>-584.55000000000018</v>
      </c>
      <c r="C27" s="93">
        <v>-969</v>
      </c>
      <c r="D27" s="93">
        <v>596.42999999999995</v>
      </c>
      <c r="E27" s="93">
        <v>-1705.4299999999998</v>
      </c>
      <c r="F27" s="93">
        <v>237.24</v>
      </c>
      <c r="G27" s="93">
        <v>0</v>
      </c>
      <c r="H27" s="93">
        <v>648.83000000000004</v>
      </c>
      <c r="I27" s="93">
        <v>20.03</v>
      </c>
      <c r="J27" s="95">
        <v>587.36</v>
      </c>
    </row>
    <row r="28" spans="1:10" ht="16.5" customHeight="1" x14ac:dyDescent="0.3">
      <c r="A28" s="46" t="s">
        <v>243</v>
      </c>
      <c r="B28" s="142">
        <v>-922.97654672437102</v>
      </c>
      <c r="C28" s="142">
        <v>-46.962275335100003</v>
      </c>
      <c r="D28" s="142">
        <v>-311.71214477779995</v>
      </c>
      <c r="E28" s="142">
        <v>-271.31457452260003</v>
      </c>
      <c r="F28" s="142">
        <v>-694.16063319</v>
      </c>
      <c r="G28" s="142">
        <v>-71.748166699999999</v>
      </c>
      <c r="H28" s="142">
        <v>-5.0641739959711005</v>
      </c>
      <c r="I28" s="142">
        <v>0</v>
      </c>
      <c r="J28" s="142">
        <v>477.9854217971</v>
      </c>
    </row>
    <row r="29" spans="1:10" ht="16.5" customHeight="1" x14ac:dyDescent="0.3">
      <c r="A29" s="46" t="s">
        <v>244</v>
      </c>
      <c r="B29" s="93">
        <v>72.750000000000014</v>
      </c>
      <c r="C29" s="93">
        <v>-3.8899999999999997</v>
      </c>
      <c r="D29" s="93">
        <v>-49.349999999999994</v>
      </c>
      <c r="E29" s="93">
        <v>-1.0000000000000004</v>
      </c>
      <c r="F29" s="93">
        <v>-3.76</v>
      </c>
      <c r="G29" s="93">
        <v>-21.990000000000002</v>
      </c>
      <c r="H29" s="93">
        <v>-10.199999999999999</v>
      </c>
      <c r="I29" s="93">
        <v>0</v>
      </c>
      <c r="J29" s="95">
        <v>162.96</v>
      </c>
    </row>
    <row r="30" spans="1:10" ht="16.5" customHeight="1" x14ac:dyDescent="0.3">
      <c r="A30" s="46" t="s">
        <v>245</v>
      </c>
      <c r="B30" s="142">
        <v>96.98599999999999</v>
      </c>
      <c r="C30" s="142">
        <v>10.379999999999999</v>
      </c>
      <c r="D30" s="142">
        <v>48.620999999999995</v>
      </c>
      <c r="E30" s="142">
        <v>168.05199999999999</v>
      </c>
      <c r="F30" s="142">
        <v>-230.18799999999999</v>
      </c>
      <c r="G30" s="142">
        <v>0</v>
      </c>
      <c r="H30" s="142">
        <v>0</v>
      </c>
      <c r="I30" s="142">
        <v>100.121</v>
      </c>
      <c r="J30" s="142">
        <v>0</v>
      </c>
    </row>
    <row r="31" spans="1:10" ht="16.5" customHeight="1" x14ac:dyDescent="0.3">
      <c r="A31" s="46" t="s">
        <v>246</v>
      </c>
      <c r="B31" s="93">
        <v>14.020200000000003</v>
      </c>
      <c r="C31" s="93">
        <v>-58.915599999999998</v>
      </c>
      <c r="D31" s="93">
        <v>40.146299999999997</v>
      </c>
      <c r="E31" s="93">
        <v>-10.248100000000001</v>
      </c>
      <c r="F31" s="93">
        <v>43.037600000000005</v>
      </c>
      <c r="G31" s="93">
        <v>0</v>
      </c>
      <c r="H31" s="93">
        <v>0</v>
      </c>
      <c r="I31" s="93">
        <v>0</v>
      </c>
      <c r="J31" s="95">
        <v>0</v>
      </c>
    </row>
    <row r="32" spans="1:10" ht="16.5" customHeight="1" x14ac:dyDescent="0.3">
      <c r="A32" s="46" t="s">
        <v>247</v>
      </c>
      <c r="B32" s="142">
        <v>14200</v>
      </c>
      <c r="C32" s="142">
        <v>561</v>
      </c>
      <c r="D32" s="142">
        <v>11028</v>
      </c>
      <c r="E32" s="142">
        <v>-3003</v>
      </c>
      <c r="F32" s="142">
        <v>1514</v>
      </c>
      <c r="G32" s="142">
        <v>3457</v>
      </c>
      <c r="H32" s="142">
        <v>687</v>
      </c>
      <c r="I32" s="142">
        <v>0</v>
      </c>
      <c r="J32" s="142">
        <v>-44</v>
      </c>
    </row>
    <row r="33" spans="1:10" ht="16.5" customHeight="1" x14ac:dyDescent="0.3">
      <c r="A33" s="46" t="s">
        <v>248</v>
      </c>
      <c r="B33" s="93">
        <v>3275.3300000000008</v>
      </c>
      <c r="C33" s="93">
        <v>3070.62</v>
      </c>
      <c r="D33" s="93">
        <v>653.62</v>
      </c>
      <c r="E33" s="93">
        <v>2230.21</v>
      </c>
      <c r="F33" s="93">
        <v>-1880.3600000000001</v>
      </c>
      <c r="G33" s="93">
        <v>0</v>
      </c>
      <c r="H33" s="93">
        <v>-825.93</v>
      </c>
      <c r="I33" s="93">
        <v>0</v>
      </c>
      <c r="J33" s="95">
        <v>27.169999999999987</v>
      </c>
    </row>
    <row r="34" spans="1:10" ht="16.5" customHeight="1" x14ac:dyDescent="0.3">
      <c r="A34" s="46" t="s">
        <v>249</v>
      </c>
      <c r="B34" s="142">
        <v>17448.84</v>
      </c>
      <c r="C34" s="142">
        <v>3951.7799999999997</v>
      </c>
      <c r="D34" s="142">
        <v>9883.9699999999993</v>
      </c>
      <c r="E34" s="142">
        <v>740.04</v>
      </c>
      <c r="F34" s="142">
        <v>-662.81999999999994</v>
      </c>
      <c r="G34" s="142">
        <v>0</v>
      </c>
      <c r="H34" s="142">
        <v>0</v>
      </c>
      <c r="I34" s="142">
        <v>1660.6100000000001</v>
      </c>
      <c r="J34" s="142">
        <v>1875.2600000000002</v>
      </c>
    </row>
    <row r="35" spans="1:10" ht="16.5" customHeight="1" x14ac:dyDescent="0.3">
      <c r="A35" s="46" t="s">
        <v>250</v>
      </c>
      <c r="B35" s="93">
        <v>712.74</v>
      </c>
      <c r="C35" s="93">
        <v>-19.05</v>
      </c>
      <c r="D35" s="93">
        <v>537.13</v>
      </c>
      <c r="E35" s="93">
        <v>-60.510000000000005</v>
      </c>
      <c r="F35" s="93">
        <v>-141.84</v>
      </c>
      <c r="G35" s="93">
        <v>100.78</v>
      </c>
      <c r="H35" s="93">
        <v>179</v>
      </c>
      <c r="I35" s="93">
        <v>25.48</v>
      </c>
      <c r="J35" s="95">
        <v>91.72</v>
      </c>
    </row>
    <row r="36" spans="1:10" ht="16.5" customHeight="1" x14ac:dyDescent="0.3">
      <c r="A36" s="46" t="s">
        <v>251</v>
      </c>
      <c r="B36" s="142">
        <v>3886.0600000000004</v>
      </c>
      <c r="C36" s="142">
        <v>-23572.7</v>
      </c>
      <c r="D36" s="142">
        <v>3799.7599999999998</v>
      </c>
      <c r="E36" s="142">
        <v>377.4699999999998</v>
      </c>
      <c r="F36" s="142">
        <v>5996.3700000000008</v>
      </c>
      <c r="G36" s="142">
        <v>-758.36</v>
      </c>
      <c r="H36" s="142">
        <v>11510.83</v>
      </c>
      <c r="I36" s="142">
        <v>-5936.54</v>
      </c>
      <c r="J36" s="142">
        <v>12469.23</v>
      </c>
    </row>
    <row r="37" spans="1:10" ht="16.5" customHeight="1" x14ac:dyDescent="0.3">
      <c r="A37" s="47" t="s">
        <v>77</v>
      </c>
      <c r="B37" s="96">
        <v>459196.13694217743</v>
      </c>
      <c r="C37" s="96">
        <v>2778.5311800090221</v>
      </c>
      <c r="D37" s="96">
        <v>125762.86369252825</v>
      </c>
      <c r="E37" s="96">
        <v>112953.14083884712</v>
      </c>
      <c r="F37" s="96">
        <v>107867.7756368699</v>
      </c>
      <c r="G37" s="96">
        <v>-1106.7230709600003</v>
      </c>
      <c r="H37" s="96">
        <v>1461.3002573905485</v>
      </c>
      <c r="I37" s="96">
        <v>18397.973404939989</v>
      </c>
      <c r="J37" s="98">
        <v>91076.572002012937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M3nZWuTm+B9tB7jUx7Z3yFOqwfWTboxZarcoXuhQqE4aLe1FEUx0hiZUNECYfxeNicgzL4f5XZLBjSsvLjmYMA==" saltValue="kRmH+0vBLyviE66dedE4eA==" spinCount="100000" sheet="1" objects="1" scenarios="1"/>
  <mergeCells count="1">
    <mergeCell ref="A1:B1"/>
  </mergeCells>
  <conditionalFormatting sqref="B8:J37">
    <cfRule type="cellIs" dxfId="224" priority="5" operator="between">
      <formula>0</formula>
      <formula>0.1</formula>
    </cfRule>
    <cfRule type="cellIs" dxfId="223" priority="6" operator="lessThan">
      <formula>0</formula>
    </cfRule>
    <cfRule type="cellIs" dxfId="222" priority="7" operator="greaterThanOrEqual">
      <formula>0.1</formula>
    </cfRule>
  </conditionalFormatting>
  <conditionalFormatting sqref="A1:XFD6 A38:XFD1048576 B8:XFD37 A7 K7:XFD7">
    <cfRule type="cellIs" dxfId="221" priority="4" operator="between">
      <formula>-0.1</formula>
      <formula>0</formula>
    </cfRule>
  </conditionalFormatting>
  <conditionalFormatting sqref="A8:A37">
    <cfRule type="cellIs" dxfId="220" priority="3" operator="between">
      <formula>-0.1</formula>
      <formula>0</formula>
    </cfRule>
  </conditionalFormatting>
  <conditionalFormatting sqref="C7:J7">
    <cfRule type="cellIs" dxfId="219" priority="2" operator="between">
      <formula>-0.1</formula>
      <formula>0</formula>
    </cfRule>
  </conditionalFormatting>
  <conditionalFormatting sqref="B7">
    <cfRule type="cellIs" dxfId="218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I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Contents'!B53</f>
        <v>Table 1.29</v>
      </c>
      <c r="B1" s="168"/>
      <c r="C1" s="59"/>
    </row>
    <row r="2" spans="1:9" ht="16.5" customHeight="1" x14ac:dyDescent="0.3">
      <c r="A2" s="4" t="str">
        <f>"UCITS: "&amp;"Net sales year to date as of "&amp;'Table of Contents'!A3:C3</f>
        <v>UCITS: Net sales year to date as of 2016:Q4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142">
        <v>-1394.143</v>
      </c>
      <c r="C8" s="142">
        <v>311.49099999999999</v>
      </c>
      <c r="D8" s="142">
        <v>-2228.2539999999999</v>
      </c>
      <c r="E8" s="142">
        <v>707.10300000000007</v>
      </c>
      <c r="F8" s="142">
        <v>-8.83</v>
      </c>
      <c r="G8" s="142">
        <v>-129.697</v>
      </c>
      <c r="H8" s="142">
        <v>44.038000000000004</v>
      </c>
      <c r="I8" s="143">
        <v>-89.994</v>
      </c>
    </row>
    <row r="9" spans="1:9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225</v>
      </c>
      <c r="B10" s="142">
        <v>102.16999999999999</v>
      </c>
      <c r="C10" s="142">
        <v>26.279999999999998</v>
      </c>
      <c r="D10" s="142">
        <v>-0.42999999999999972</v>
      </c>
      <c r="E10" s="142">
        <v>65.41</v>
      </c>
      <c r="F10" s="142">
        <v>11.5</v>
      </c>
      <c r="G10" s="142">
        <v>0</v>
      </c>
      <c r="H10" s="142">
        <v>0</v>
      </c>
      <c r="I10" s="143">
        <v>-0.6</v>
      </c>
    </row>
    <row r="11" spans="1:9" ht="16.5" customHeight="1" x14ac:dyDescent="0.3">
      <c r="A11" s="46" t="s">
        <v>226</v>
      </c>
      <c r="B11" s="93">
        <v>1176.01</v>
      </c>
      <c r="C11" s="93">
        <v>-23.509999999999998</v>
      </c>
      <c r="D11" s="93">
        <v>675.45999999999992</v>
      </c>
      <c r="E11" s="93">
        <v>-14.48</v>
      </c>
      <c r="F11" s="93">
        <v>576.7299999999999</v>
      </c>
      <c r="G11" s="93">
        <v>0</v>
      </c>
      <c r="H11" s="93">
        <v>0</v>
      </c>
      <c r="I11" s="95">
        <v>-38.200000000000003</v>
      </c>
    </row>
    <row r="12" spans="1:9" ht="16.5" customHeight="1" x14ac:dyDescent="0.3">
      <c r="A12" s="46" t="s">
        <v>227</v>
      </c>
      <c r="B12" s="142">
        <v>44.632699999999993</v>
      </c>
      <c r="C12" s="142">
        <v>38.665999999999997</v>
      </c>
      <c r="D12" s="142">
        <v>1.5577000000000003</v>
      </c>
      <c r="E12" s="142">
        <v>4.8000000000000007</v>
      </c>
      <c r="F12" s="142">
        <v>0</v>
      </c>
      <c r="G12" s="142">
        <v>0</v>
      </c>
      <c r="H12" s="142">
        <v>0</v>
      </c>
      <c r="I12" s="143">
        <v>-0.39100000000000001</v>
      </c>
    </row>
    <row r="13" spans="1:9" ht="16.5" customHeight="1" x14ac:dyDescent="0.3">
      <c r="A13" s="46" t="s">
        <v>228</v>
      </c>
      <c r="B13" s="93">
        <v>1002.1</v>
      </c>
      <c r="C13" s="93">
        <v>125.78</v>
      </c>
      <c r="D13" s="93">
        <v>243.01999999999998</v>
      </c>
      <c r="E13" s="93">
        <v>501.87</v>
      </c>
      <c r="F13" s="93">
        <v>0.40000000000000024</v>
      </c>
      <c r="G13" s="93">
        <v>-0.11</v>
      </c>
      <c r="H13" s="93">
        <v>0</v>
      </c>
      <c r="I13" s="95">
        <v>131.15</v>
      </c>
    </row>
    <row r="14" spans="1:9" ht="16.5" customHeight="1" x14ac:dyDescent="0.3">
      <c r="A14" s="46" t="s">
        <v>229</v>
      </c>
      <c r="B14" s="142">
        <v>7575.4500000000007</v>
      </c>
      <c r="C14" s="142">
        <v>3388.8</v>
      </c>
      <c r="D14" s="142">
        <v>2473.7200000000003</v>
      </c>
      <c r="E14" s="142">
        <v>1670.6</v>
      </c>
      <c r="F14" s="142">
        <v>0.53</v>
      </c>
      <c r="G14" s="142">
        <v>0</v>
      </c>
      <c r="H14" s="142">
        <v>0</v>
      </c>
      <c r="I14" s="143">
        <v>41.8</v>
      </c>
    </row>
    <row r="15" spans="1:9" ht="16.5" customHeight="1" x14ac:dyDescent="0.3">
      <c r="A15" s="46" t="s">
        <v>230</v>
      </c>
      <c r="B15" s="93">
        <v>2652.3187493999999</v>
      </c>
      <c r="C15" s="93">
        <v>713.15791080000008</v>
      </c>
      <c r="D15" s="93">
        <v>1520.2696833</v>
      </c>
      <c r="E15" s="93">
        <v>349.00353011999999</v>
      </c>
      <c r="F15" s="93">
        <v>104.69904397000002</v>
      </c>
      <c r="G15" s="93">
        <v>0</v>
      </c>
      <c r="H15" s="93">
        <v>0</v>
      </c>
      <c r="I15" s="95">
        <v>-34.811419209999997</v>
      </c>
    </row>
    <row r="16" spans="1:9" ht="16.5" customHeight="1" x14ac:dyDescent="0.3">
      <c r="A16" s="46" t="s">
        <v>231</v>
      </c>
      <c r="B16" s="142">
        <v>27700</v>
      </c>
      <c r="C16" s="142">
        <v>-4000</v>
      </c>
      <c r="D16" s="142">
        <v>7600</v>
      </c>
      <c r="E16" s="142">
        <v>-4000</v>
      </c>
      <c r="F16" s="142">
        <v>29900</v>
      </c>
      <c r="G16" s="142">
        <v>-1800</v>
      </c>
      <c r="H16" s="142">
        <v>0</v>
      </c>
      <c r="I16" s="143">
        <v>0</v>
      </c>
    </row>
    <row r="17" spans="1:9" ht="16.5" customHeight="1" x14ac:dyDescent="0.3">
      <c r="A17" s="46" t="s">
        <v>232</v>
      </c>
      <c r="B17" s="93">
        <v>12970.558999999999</v>
      </c>
      <c r="C17" s="93">
        <v>4604.7529999999997</v>
      </c>
      <c r="D17" s="93">
        <v>3163.57</v>
      </c>
      <c r="E17" s="93">
        <v>5490.1840000000002</v>
      </c>
      <c r="F17" s="93">
        <v>-285.21599999999995</v>
      </c>
      <c r="G17" s="93">
        <v>13.794</v>
      </c>
      <c r="H17" s="93">
        <v>121.16</v>
      </c>
      <c r="I17" s="95">
        <v>-137.68599999999998</v>
      </c>
    </row>
    <row r="18" spans="1:9" ht="16.5" customHeight="1" x14ac:dyDescent="0.3">
      <c r="A18" s="46" t="s">
        <v>233</v>
      </c>
      <c r="B18" s="142">
        <v>-266.97199999999998</v>
      </c>
      <c r="C18" s="142">
        <v>-89.768000000000001</v>
      </c>
      <c r="D18" s="142">
        <v>-25.407999999999998</v>
      </c>
      <c r="E18" s="142">
        <v>-79.019000000000005</v>
      </c>
      <c r="F18" s="142">
        <v>17.30800000000001</v>
      </c>
      <c r="G18" s="142">
        <v>0</v>
      </c>
      <c r="H18" s="142">
        <v>0</v>
      </c>
      <c r="I18" s="143">
        <v>-90.078000000000003</v>
      </c>
    </row>
    <row r="19" spans="1:9" ht="16.5" customHeight="1" x14ac:dyDescent="0.3">
      <c r="A19" s="46" t="s">
        <v>234</v>
      </c>
      <c r="B19" s="93">
        <v>102.87</v>
      </c>
      <c r="C19" s="93">
        <v>7.3699999999999992</v>
      </c>
      <c r="D19" s="93">
        <v>41.629999999999995</v>
      </c>
      <c r="E19" s="93">
        <v>-1.1400000000000001</v>
      </c>
      <c r="F19" s="93">
        <v>0</v>
      </c>
      <c r="G19" s="93">
        <v>0</v>
      </c>
      <c r="H19" s="93">
        <v>61.8</v>
      </c>
      <c r="I19" s="95">
        <v>-6.8100000000000005</v>
      </c>
    </row>
    <row r="20" spans="1:9" ht="16.5" customHeight="1" x14ac:dyDescent="0.3">
      <c r="A20" s="46" t="s">
        <v>235</v>
      </c>
      <c r="B20" s="142">
        <v>116860</v>
      </c>
      <c r="C20" s="142">
        <v>22600</v>
      </c>
      <c r="D20" s="142">
        <v>47253</v>
      </c>
      <c r="E20" s="142">
        <v>10914</v>
      </c>
      <c r="F20" s="142">
        <v>34945</v>
      </c>
      <c r="G20" s="142">
        <v>0</v>
      </c>
      <c r="H20" s="142">
        <v>0</v>
      </c>
      <c r="I20" s="143">
        <v>1146</v>
      </c>
    </row>
    <row r="21" spans="1:9" ht="16.5" customHeight="1" x14ac:dyDescent="0.3">
      <c r="A21" s="46" t="s">
        <v>236</v>
      </c>
      <c r="B21" s="93">
        <v>8658.71000000001</v>
      </c>
      <c r="C21" s="93">
        <v>-1484.74999999998</v>
      </c>
      <c r="D21" s="93">
        <v>732.65000000000987</v>
      </c>
      <c r="E21" s="93">
        <v>21886.44000000001</v>
      </c>
      <c r="F21" s="93">
        <v>-1915.5300000000002</v>
      </c>
      <c r="G21" s="93">
        <v>-307.40000000000003</v>
      </c>
      <c r="H21" s="93">
        <v>-10252.700000000001</v>
      </c>
      <c r="I21" s="95">
        <v>0</v>
      </c>
    </row>
    <row r="22" spans="1:9" ht="16.5" customHeight="1" x14ac:dyDescent="0.3">
      <c r="A22" s="46" t="s">
        <v>237</v>
      </c>
      <c r="B22" s="142">
        <v>-849.65000000000009</v>
      </c>
      <c r="C22" s="142">
        <v>-73.990000000000009</v>
      </c>
      <c r="D22" s="142">
        <v>-44.159999999999968</v>
      </c>
      <c r="E22" s="142">
        <v>-152.36000000000001</v>
      </c>
      <c r="F22" s="142">
        <v>-427.92</v>
      </c>
      <c r="G22" s="142">
        <v>0</v>
      </c>
      <c r="H22" s="142">
        <v>13.84</v>
      </c>
      <c r="I22" s="143">
        <v>-165.04</v>
      </c>
    </row>
    <row r="23" spans="1:9" ht="16.5" customHeight="1" x14ac:dyDescent="0.3">
      <c r="A23" s="46" t="s">
        <v>238</v>
      </c>
      <c r="B23" s="93">
        <v>72947.999999999927</v>
      </c>
      <c r="C23" s="93">
        <v>-15749.000000000015</v>
      </c>
      <c r="D23" s="93">
        <v>31564</v>
      </c>
      <c r="E23" s="93">
        <v>13435</v>
      </c>
      <c r="F23" s="93">
        <v>37846.999999999942</v>
      </c>
      <c r="G23" s="93">
        <v>0</v>
      </c>
      <c r="H23" s="93">
        <v>0</v>
      </c>
      <c r="I23" s="95">
        <v>5850.9999999999982</v>
      </c>
    </row>
    <row r="24" spans="1:9" ht="16.5" customHeight="1" x14ac:dyDescent="0.3">
      <c r="A24" s="46" t="s">
        <v>239</v>
      </c>
      <c r="B24" s="142">
        <v>-479.52621296039797</v>
      </c>
      <c r="C24" s="142">
        <v>1.4868465251699396</v>
      </c>
      <c r="D24" s="142">
        <v>-171.87132386658621</v>
      </c>
      <c r="E24" s="142">
        <v>-22.794132439999998</v>
      </c>
      <c r="F24" s="142">
        <v>-53.897999999999996</v>
      </c>
      <c r="G24" s="142">
        <v>0</v>
      </c>
      <c r="H24" s="142">
        <v>-2.1519997200000001</v>
      </c>
      <c r="I24" s="143">
        <v>-229.99760345894748</v>
      </c>
    </row>
    <row r="25" spans="1:9" ht="16.5" customHeight="1" x14ac:dyDescent="0.3">
      <c r="A25" s="46" t="s">
        <v>240</v>
      </c>
      <c r="B25" s="93">
        <v>-3440</v>
      </c>
      <c r="C25" s="93">
        <v>-1011</v>
      </c>
      <c r="D25" s="93">
        <v>-2712</v>
      </c>
      <c r="E25" s="93">
        <v>354</v>
      </c>
      <c r="F25" s="93">
        <v>0</v>
      </c>
      <c r="G25" s="93">
        <v>0</v>
      </c>
      <c r="H25" s="93">
        <v>0</v>
      </c>
      <c r="I25" s="95">
        <v>-71</v>
      </c>
    </row>
    <row r="26" spans="1:9" ht="16.5" customHeight="1" x14ac:dyDescent="0.3">
      <c r="A26" s="46" t="s">
        <v>241</v>
      </c>
      <c r="B26" s="142">
        <v>4163.3900000000003</v>
      </c>
      <c r="C26" s="142">
        <v>1451.94</v>
      </c>
      <c r="D26" s="142">
        <v>1475.67</v>
      </c>
      <c r="E26" s="142">
        <v>-100.78</v>
      </c>
      <c r="F26" s="142">
        <v>1372.6999999999998</v>
      </c>
      <c r="G26" s="142">
        <v>0</v>
      </c>
      <c r="H26" s="142">
        <v>0</v>
      </c>
      <c r="I26" s="143">
        <v>-36.14</v>
      </c>
    </row>
    <row r="27" spans="1:9" ht="16.5" customHeight="1" x14ac:dyDescent="0.3">
      <c r="A27" s="46" t="s">
        <v>242</v>
      </c>
      <c r="B27" s="93">
        <v>-837.22</v>
      </c>
      <c r="C27" s="93">
        <v>-542.97</v>
      </c>
      <c r="D27" s="93">
        <v>-22.830000000000013</v>
      </c>
      <c r="E27" s="93">
        <v>-438.68999999999994</v>
      </c>
      <c r="F27" s="93">
        <v>-28.880000000000003</v>
      </c>
      <c r="G27" s="93">
        <v>0</v>
      </c>
      <c r="H27" s="93">
        <v>117.98</v>
      </c>
      <c r="I27" s="95">
        <v>78.16</v>
      </c>
    </row>
    <row r="28" spans="1:9" ht="16.5" customHeight="1" x14ac:dyDescent="0.3">
      <c r="A28" s="46" t="s">
        <v>243</v>
      </c>
      <c r="B28" s="142">
        <v>-426.88178197369996</v>
      </c>
      <c r="C28" s="142">
        <v>-45.336106715100001</v>
      </c>
      <c r="D28" s="142">
        <v>-40.944614865999995</v>
      </c>
      <c r="E28" s="142">
        <v>-257.14910792260002</v>
      </c>
      <c r="F28" s="142">
        <v>-495.79418880999998</v>
      </c>
      <c r="G28" s="142">
        <v>0</v>
      </c>
      <c r="H28" s="142">
        <v>0</v>
      </c>
      <c r="I28" s="143">
        <v>412.34223634</v>
      </c>
    </row>
    <row r="29" spans="1:9" ht="16.5" customHeight="1" x14ac:dyDescent="0.3">
      <c r="A29" s="46" t="s">
        <v>244</v>
      </c>
      <c r="B29" s="93">
        <v>69.830000000000013</v>
      </c>
      <c r="C29" s="93">
        <v>-4.5599999999999996</v>
      </c>
      <c r="D29" s="93">
        <v>-49.349999999999994</v>
      </c>
      <c r="E29" s="93">
        <v>-2.0900000000000003</v>
      </c>
      <c r="F29" s="93">
        <v>-3.76</v>
      </c>
      <c r="G29" s="93">
        <v>-21.990000000000002</v>
      </c>
      <c r="H29" s="93">
        <v>-11.66</v>
      </c>
      <c r="I29" s="95">
        <v>163.25</v>
      </c>
    </row>
    <row r="30" spans="1:9" ht="16.5" customHeight="1" x14ac:dyDescent="0.3">
      <c r="A30" s="46" t="s">
        <v>245</v>
      </c>
      <c r="B30" s="142">
        <v>164.40299999999999</v>
      </c>
      <c r="C30" s="142">
        <v>6.9799999999999995</v>
      </c>
      <c r="D30" s="142">
        <v>45.780999999999992</v>
      </c>
      <c r="E30" s="142">
        <v>135.166</v>
      </c>
      <c r="F30" s="142">
        <v>-23.524000000000001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246</v>
      </c>
      <c r="B31" s="93">
        <v>14.020200000000003</v>
      </c>
      <c r="C31" s="93">
        <v>-58.915599999999998</v>
      </c>
      <c r="D31" s="93">
        <v>40.146299999999997</v>
      </c>
      <c r="E31" s="93">
        <v>-10.248100000000001</v>
      </c>
      <c r="F31" s="93">
        <v>43.037600000000005</v>
      </c>
      <c r="G31" s="93">
        <v>0</v>
      </c>
      <c r="H31" s="93">
        <v>0</v>
      </c>
      <c r="I31" s="95">
        <v>0</v>
      </c>
    </row>
    <row r="32" spans="1:9" ht="16.5" customHeight="1" x14ac:dyDescent="0.3">
      <c r="A32" s="46" t="s">
        <v>247</v>
      </c>
      <c r="B32" s="142">
        <v>4131</v>
      </c>
      <c r="C32" s="142">
        <v>226</v>
      </c>
      <c r="D32" s="142">
        <v>4928</v>
      </c>
      <c r="E32" s="142">
        <v>-2890</v>
      </c>
      <c r="F32" s="142">
        <v>1506</v>
      </c>
      <c r="G32" s="142">
        <v>-153</v>
      </c>
      <c r="H32" s="142">
        <v>514</v>
      </c>
      <c r="I32" s="143">
        <v>0</v>
      </c>
    </row>
    <row r="33" spans="1:9" ht="16.5" customHeight="1" x14ac:dyDescent="0.3">
      <c r="A33" s="46" t="s">
        <v>248</v>
      </c>
      <c r="B33" s="93">
        <v>4057.6300000000006</v>
      </c>
      <c r="C33" s="93">
        <v>3245.8399999999997</v>
      </c>
      <c r="D33" s="93">
        <v>779.91</v>
      </c>
      <c r="E33" s="93">
        <v>1900.24</v>
      </c>
      <c r="F33" s="93">
        <v>-1880.68</v>
      </c>
      <c r="G33" s="93">
        <v>0</v>
      </c>
      <c r="H33" s="93">
        <v>6.3599999999999994</v>
      </c>
      <c r="I33" s="95">
        <v>5.97</v>
      </c>
    </row>
    <row r="34" spans="1:9" ht="16.5" customHeight="1" x14ac:dyDescent="0.3">
      <c r="A34" s="46" t="s">
        <v>249</v>
      </c>
      <c r="B34" s="142">
        <v>13912.949999999999</v>
      </c>
      <c r="C34" s="142">
        <v>3951.7799999999997</v>
      </c>
      <c r="D34" s="142">
        <v>9883.9699999999993</v>
      </c>
      <c r="E34" s="142">
        <v>740.04</v>
      </c>
      <c r="F34" s="142">
        <v>-662.81999999999994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250</v>
      </c>
      <c r="B35" s="93">
        <v>666.03</v>
      </c>
      <c r="C35" s="93">
        <v>-19.05</v>
      </c>
      <c r="D35" s="93">
        <v>537.13</v>
      </c>
      <c r="E35" s="93">
        <v>-60.510000000000005</v>
      </c>
      <c r="F35" s="93">
        <v>-141.84</v>
      </c>
      <c r="G35" s="93">
        <v>100.78</v>
      </c>
      <c r="H35" s="93">
        <v>179</v>
      </c>
      <c r="I35" s="95">
        <v>70.5</v>
      </c>
    </row>
    <row r="36" spans="1:9" ht="16.5" customHeight="1" x14ac:dyDescent="0.3">
      <c r="A36" s="46" t="s">
        <v>251</v>
      </c>
      <c r="B36" s="142">
        <v>3811.4800000000005</v>
      </c>
      <c r="C36" s="142">
        <v>-25294.510000000002</v>
      </c>
      <c r="D36" s="142">
        <v>4166.78</v>
      </c>
      <c r="E36" s="142">
        <v>-1071.2000000000003</v>
      </c>
      <c r="F36" s="142">
        <v>6103.4000000000005</v>
      </c>
      <c r="G36" s="142">
        <v>-94.45</v>
      </c>
      <c r="H36" s="142">
        <v>11282.02</v>
      </c>
      <c r="I36" s="143">
        <v>8719.43</v>
      </c>
    </row>
    <row r="37" spans="1:9" ht="16.5" customHeight="1" x14ac:dyDescent="0.3">
      <c r="A37" s="47" t="s">
        <v>77</v>
      </c>
      <c r="B37" s="96">
        <v>275089.1606544652</v>
      </c>
      <c r="C37" s="96">
        <v>-7697.0349493898975</v>
      </c>
      <c r="D37" s="96">
        <v>111831.0167445674</v>
      </c>
      <c r="E37" s="96">
        <v>49053.396189757215</v>
      </c>
      <c r="F37" s="96">
        <v>106499.61245515992</v>
      </c>
      <c r="G37" s="96">
        <v>-2392.0730000000003</v>
      </c>
      <c r="H37" s="96">
        <v>2073.6860002799804</v>
      </c>
      <c r="I37" s="98">
        <v>15718.85421367104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YyoDnkOFGzvd9vuEPdE2rBVg7WLjeb+0yCFmv7dRlfBpZbFgSwB8CSlsim/FOuIdPZ3+QjX32JSQ8Uxjm6AO4g==" saltValue="yrX86vWnRKpqY/pxknT1bg==" spinCount="100000" sheet="1" objects="1" scenarios="1"/>
  <mergeCells count="1">
    <mergeCell ref="A1:B1"/>
  </mergeCells>
  <conditionalFormatting sqref="B8:I37">
    <cfRule type="cellIs" dxfId="217" priority="42" operator="between">
      <formula>0</formula>
      <formula>0.1</formula>
    </cfRule>
    <cfRule type="cellIs" dxfId="216" priority="43" operator="lessThan">
      <formula>0</formula>
    </cfRule>
    <cfRule type="cellIs" dxfId="215" priority="44" operator="greaterThanOrEqual">
      <formula>0.1</formula>
    </cfRule>
  </conditionalFormatting>
  <conditionalFormatting sqref="A1:XFD1 A3:XFD6 B2:XFD2 A38:XFD1048576 B8:XFD37 A7 J7:XFD7">
    <cfRule type="cellIs" dxfId="214" priority="41" operator="between">
      <formula>-0.1</formula>
      <formula>0</formula>
    </cfRule>
  </conditionalFormatting>
  <conditionalFormatting sqref="A2">
    <cfRule type="cellIs" dxfId="213" priority="40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C7:I7">
    <cfRule type="cellIs" dxfId="211" priority="2" operator="between">
      <formula>-0.1</formula>
      <formula>0</formula>
    </cfRule>
  </conditionalFormatting>
  <conditionalFormatting sqref="B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J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Contents'!B54</f>
        <v>Table 1.30</v>
      </c>
      <c r="B1" s="168"/>
      <c r="C1" s="59"/>
    </row>
    <row r="2" spans="1:10" ht="16.5" customHeight="1" x14ac:dyDescent="0.3">
      <c r="A2" s="4" t="str">
        <f>"AIF: "&amp;"Net sales year to date as of "&amp;'Table of Contents'!A3:C3</f>
        <v>AIF: Net sales year to date as of 2016:Q4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1854.5709999999999</v>
      </c>
      <c r="C8" s="142">
        <v>147.57400000000001</v>
      </c>
      <c r="D8" s="142">
        <v>102.06299999999999</v>
      </c>
      <c r="E8" s="142">
        <v>796.48599999999999</v>
      </c>
      <c r="F8" s="142">
        <v>0</v>
      </c>
      <c r="G8" s="142">
        <v>-351.91399999999999</v>
      </c>
      <c r="H8" s="142">
        <v>67.557000000000002</v>
      </c>
      <c r="I8" s="142">
        <v>1084.3389999999999</v>
      </c>
      <c r="J8" s="142">
        <v>8.4659999999999993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225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226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227</v>
      </c>
      <c r="B12" s="142">
        <v>129.19</v>
      </c>
      <c r="C12" s="142">
        <v>24.169999999999998</v>
      </c>
      <c r="D12" s="142">
        <v>0</v>
      </c>
      <c r="E12" s="142">
        <v>79.772999999999982</v>
      </c>
      <c r="F12" s="142">
        <v>0</v>
      </c>
      <c r="G12" s="142">
        <v>0</v>
      </c>
      <c r="H12" s="142">
        <v>0</v>
      </c>
      <c r="I12" s="142">
        <v>-7.2550000000000008</v>
      </c>
      <c r="J12" s="142">
        <v>32.501999999999995</v>
      </c>
    </row>
    <row r="13" spans="1:10" ht="16.5" customHeight="1" x14ac:dyDescent="0.3">
      <c r="A13" s="46" t="s">
        <v>228</v>
      </c>
      <c r="B13" s="93">
        <v>190.71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190.71</v>
      </c>
      <c r="J13" s="93">
        <v>0</v>
      </c>
    </row>
    <row r="14" spans="1:10" ht="16.5" customHeight="1" x14ac:dyDescent="0.3">
      <c r="A14" s="46" t="s">
        <v>229</v>
      </c>
      <c r="B14" s="142">
        <v>-4158.8599999999997</v>
      </c>
      <c r="C14" s="142">
        <v>-1844.01</v>
      </c>
      <c r="D14" s="142">
        <v>-6485.3600000000006</v>
      </c>
      <c r="E14" s="142">
        <v>3765.38</v>
      </c>
      <c r="F14" s="142">
        <v>-114.25999999999999</v>
      </c>
      <c r="G14" s="142">
        <v>0</v>
      </c>
      <c r="H14" s="142">
        <v>-2.0400000000000063</v>
      </c>
      <c r="I14" s="142">
        <v>0</v>
      </c>
      <c r="J14" s="142">
        <v>521.42999999999995</v>
      </c>
    </row>
    <row r="15" spans="1:10" ht="16.5" customHeight="1" x14ac:dyDescent="0.3">
      <c r="A15" s="46" t="s">
        <v>230</v>
      </c>
      <c r="B15" s="93">
        <v>994.28056019999997</v>
      </c>
      <c r="C15" s="93">
        <v>-559.01412349999998</v>
      </c>
      <c r="D15" s="93">
        <v>297.48165402000001</v>
      </c>
      <c r="E15" s="93">
        <v>574.58849258999999</v>
      </c>
      <c r="F15" s="93">
        <v>-21.745373909999998</v>
      </c>
      <c r="G15" s="93">
        <v>-35.237904260000001</v>
      </c>
      <c r="H15" s="93">
        <v>0</v>
      </c>
      <c r="I15" s="93">
        <v>5.1084637400000004</v>
      </c>
      <c r="J15" s="93">
        <v>733.09935139999993</v>
      </c>
    </row>
    <row r="16" spans="1:10" ht="16.5" customHeight="1" x14ac:dyDescent="0.3">
      <c r="A16" s="46" t="s">
        <v>231</v>
      </c>
      <c r="B16" s="142">
        <v>13500</v>
      </c>
      <c r="C16" s="142">
        <v>-2200</v>
      </c>
      <c r="D16" s="142">
        <v>1400</v>
      </c>
      <c r="E16" s="142">
        <v>10800</v>
      </c>
      <c r="F16" s="142">
        <v>4500</v>
      </c>
      <c r="G16" s="142">
        <v>-1000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97626.597999999998</v>
      </c>
      <c r="C17" s="93">
        <v>8573.8079999999991</v>
      </c>
      <c r="D17" s="93">
        <v>13687.748</v>
      </c>
      <c r="E17" s="93">
        <v>44770.907999999996</v>
      </c>
      <c r="F17" s="93">
        <v>-1175.4909999999998</v>
      </c>
      <c r="G17" s="93">
        <v>0</v>
      </c>
      <c r="H17" s="93">
        <v>-207.488</v>
      </c>
      <c r="I17" s="93">
        <v>12112.453000000001</v>
      </c>
      <c r="J17" s="93">
        <v>19864.66</v>
      </c>
    </row>
    <row r="18" spans="1:10" ht="16.5" customHeight="1" x14ac:dyDescent="0.3">
      <c r="A18" s="46" t="s">
        <v>233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234</v>
      </c>
      <c r="B19" s="93">
        <v>-579.35</v>
      </c>
      <c r="C19" s="93">
        <v>-19.189999999999998</v>
      </c>
      <c r="D19" s="93">
        <v>-42.849999999999994</v>
      </c>
      <c r="E19" s="93">
        <v>22.649999999999991</v>
      </c>
      <c r="F19" s="93">
        <v>-1158.72</v>
      </c>
      <c r="G19" s="93">
        <v>-201.83999999999997</v>
      </c>
      <c r="H19" s="93">
        <v>223.09</v>
      </c>
      <c r="I19" s="93">
        <v>534.04</v>
      </c>
      <c r="J19" s="93">
        <v>63.48</v>
      </c>
    </row>
    <row r="20" spans="1:10" ht="16.5" customHeight="1" x14ac:dyDescent="0.3">
      <c r="A20" s="46" t="s">
        <v>235</v>
      </c>
      <c r="B20" s="142">
        <v>22555</v>
      </c>
      <c r="C20" s="142">
        <v>0</v>
      </c>
      <c r="D20" s="142">
        <v>0</v>
      </c>
      <c r="E20" s="142">
        <v>0</v>
      </c>
      <c r="F20" s="142">
        <v>744</v>
      </c>
      <c r="G20" s="142">
        <v>0</v>
      </c>
      <c r="H20" s="142">
        <v>0</v>
      </c>
      <c r="I20" s="142">
        <v>1329</v>
      </c>
      <c r="J20" s="142">
        <v>20479</v>
      </c>
    </row>
    <row r="21" spans="1:10" ht="16.5" customHeight="1" x14ac:dyDescent="0.3">
      <c r="A21" s="46" t="s">
        <v>236</v>
      </c>
      <c r="B21" s="93">
        <v>-193.16000000000102</v>
      </c>
      <c r="C21" s="93">
        <v>0</v>
      </c>
      <c r="D21" s="93">
        <v>141.229999999999</v>
      </c>
      <c r="E21" s="93">
        <v>940.8</v>
      </c>
      <c r="F21" s="93">
        <v>0</v>
      </c>
      <c r="G21" s="93">
        <v>0</v>
      </c>
      <c r="H21" s="93">
        <v>-815.13</v>
      </c>
      <c r="I21" s="93">
        <v>0</v>
      </c>
      <c r="J21" s="93">
        <v>-460.05999999999995</v>
      </c>
    </row>
    <row r="22" spans="1:10" ht="16.5" customHeight="1" x14ac:dyDescent="0.3">
      <c r="A22" s="46" t="s">
        <v>237</v>
      </c>
      <c r="B22" s="142">
        <v>313.10000000000002</v>
      </c>
      <c r="C22" s="142">
        <v>-6.6100000000000012</v>
      </c>
      <c r="D22" s="142">
        <v>1.3800000000000097</v>
      </c>
      <c r="E22" s="142">
        <v>137.69999999999999</v>
      </c>
      <c r="F22" s="142">
        <v>0</v>
      </c>
      <c r="G22" s="142">
        <v>0</v>
      </c>
      <c r="H22" s="142">
        <v>23.93</v>
      </c>
      <c r="I22" s="142">
        <v>26.96</v>
      </c>
      <c r="J22" s="142">
        <v>129.72999999999999</v>
      </c>
    </row>
    <row r="23" spans="1:10" ht="16.5" customHeight="1" x14ac:dyDescent="0.3">
      <c r="A23" s="46" t="s">
        <v>238</v>
      </c>
      <c r="B23" s="93">
        <v>25801</v>
      </c>
      <c r="C23" s="93">
        <v>-4608</v>
      </c>
      <c r="D23" s="93">
        <v>9998</v>
      </c>
      <c r="E23" s="93">
        <v>1955</v>
      </c>
      <c r="F23" s="93">
        <v>-1168</v>
      </c>
      <c r="G23" s="93">
        <v>0</v>
      </c>
      <c r="H23" s="93">
        <v>0</v>
      </c>
      <c r="I23" s="93">
        <v>4881</v>
      </c>
      <c r="J23" s="93">
        <v>14743</v>
      </c>
    </row>
    <row r="24" spans="1:10" ht="16.5" customHeight="1" x14ac:dyDescent="0.3">
      <c r="A24" s="46" t="s">
        <v>239</v>
      </c>
      <c r="B24" s="142">
        <v>-79.061507736924966</v>
      </c>
      <c r="C24" s="142">
        <v>244.83442151892814</v>
      </c>
      <c r="D24" s="142">
        <v>-13.868176147345999</v>
      </c>
      <c r="E24" s="142">
        <v>18.748623099999996</v>
      </c>
      <c r="F24" s="142">
        <v>0</v>
      </c>
      <c r="G24" s="142">
        <v>0</v>
      </c>
      <c r="H24" s="142">
        <v>0.92943110653640004</v>
      </c>
      <c r="I24" s="142">
        <v>32.916941199999997</v>
      </c>
      <c r="J24" s="142">
        <v>-362.62274851504981</v>
      </c>
    </row>
    <row r="25" spans="1:10" ht="16.5" customHeight="1" x14ac:dyDescent="0.3">
      <c r="A25" s="46" t="s">
        <v>240</v>
      </c>
      <c r="B25" s="93">
        <v>13517</v>
      </c>
      <c r="C25" s="93">
        <v>9264</v>
      </c>
      <c r="D25" s="93">
        <v>-11112</v>
      </c>
      <c r="E25" s="93">
        <v>-381</v>
      </c>
      <c r="F25" s="93">
        <v>0</v>
      </c>
      <c r="G25" s="93">
        <v>0</v>
      </c>
      <c r="H25" s="93">
        <v>0</v>
      </c>
      <c r="I25" s="93">
        <v>2339</v>
      </c>
      <c r="J25" s="93">
        <v>13407</v>
      </c>
    </row>
    <row r="26" spans="1:10" ht="16.5" customHeight="1" x14ac:dyDescent="0.3">
      <c r="A26" s="46" t="s">
        <v>241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242</v>
      </c>
      <c r="B27" s="93">
        <v>252.6699999999999</v>
      </c>
      <c r="C27" s="93">
        <v>-426.03</v>
      </c>
      <c r="D27" s="93">
        <v>619.26</v>
      </c>
      <c r="E27" s="93">
        <v>-1266.74</v>
      </c>
      <c r="F27" s="93">
        <v>266.12</v>
      </c>
      <c r="G27" s="93">
        <v>0</v>
      </c>
      <c r="H27" s="93">
        <v>530.85</v>
      </c>
      <c r="I27" s="93">
        <v>20.03</v>
      </c>
      <c r="J27" s="93">
        <v>509.20000000000005</v>
      </c>
    </row>
    <row r="28" spans="1:10" ht="16.5" customHeight="1" x14ac:dyDescent="0.3">
      <c r="A28" s="46" t="s">
        <v>243</v>
      </c>
      <c r="B28" s="142">
        <v>-496.09476475067112</v>
      </c>
      <c r="C28" s="142">
        <v>-1.6261686200000001</v>
      </c>
      <c r="D28" s="142">
        <v>-270.76752991179995</v>
      </c>
      <c r="E28" s="142">
        <v>-14.165466599999998</v>
      </c>
      <c r="F28" s="142">
        <v>-198.36644438000002</v>
      </c>
      <c r="G28" s="142">
        <v>-71.748166699999999</v>
      </c>
      <c r="H28" s="142">
        <v>-5.0641739959711005</v>
      </c>
      <c r="I28" s="142">
        <v>0</v>
      </c>
      <c r="J28" s="142">
        <v>65.643185457100017</v>
      </c>
    </row>
    <row r="29" spans="1:10" ht="16.5" customHeight="1" x14ac:dyDescent="0.3">
      <c r="A29" s="46" t="s">
        <v>244</v>
      </c>
      <c r="B29" s="93">
        <v>2.9199999999999995</v>
      </c>
      <c r="C29" s="93">
        <v>0.67</v>
      </c>
      <c r="D29" s="93">
        <v>0</v>
      </c>
      <c r="E29" s="93">
        <v>1.0899999999999999</v>
      </c>
      <c r="F29" s="93">
        <v>0</v>
      </c>
      <c r="G29" s="93">
        <v>0</v>
      </c>
      <c r="H29" s="93">
        <v>1.4600000000000002</v>
      </c>
      <c r="I29" s="93">
        <v>0</v>
      </c>
      <c r="J29" s="93">
        <v>-0.29000000000000015</v>
      </c>
    </row>
    <row r="30" spans="1:10" ht="16.5" customHeight="1" x14ac:dyDescent="0.3">
      <c r="A30" s="46" t="s">
        <v>245</v>
      </c>
      <c r="B30" s="142">
        <v>-67.417000000000002</v>
      </c>
      <c r="C30" s="142">
        <v>3.4000000000000004</v>
      </c>
      <c r="D30" s="142">
        <v>2.84</v>
      </c>
      <c r="E30" s="142">
        <v>32.885999999999996</v>
      </c>
      <c r="F30" s="142">
        <v>-206.66399999999999</v>
      </c>
      <c r="G30" s="142">
        <v>0</v>
      </c>
      <c r="H30" s="142">
        <v>0</v>
      </c>
      <c r="I30" s="142">
        <v>100.121</v>
      </c>
      <c r="J30" s="142">
        <v>0</v>
      </c>
    </row>
    <row r="31" spans="1:10" ht="16.5" customHeight="1" x14ac:dyDescent="0.3">
      <c r="A31" s="46" t="s">
        <v>246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247</v>
      </c>
      <c r="B32" s="142">
        <v>10069</v>
      </c>
      <c r="C32" s="142">
        <v>335</v>
      </c>
      <c r="D32" s="142">
        <v>6100</v>
      </c>
      <c r="E32" s="142">
        <v>-113</v>
      </c>
      <c r="F32" s="142">
        <v>8</v>
      </c>
      <c r="G32" s="142">
        <v>3610</v>
      </c>
      <c r="H32" s="142">
        <v>173</v>
      </c>
      <c r="I32" s="142">
        <v>0</v>
      </c>
      <c r="J32" s="142">
        <v>-44</v>
      </c>
    </row>
    <row r="33" spans="1:10" ht="16.5" customHeight="1" x14ac:dyDescent="0.3">
      <c r="A33" s="46" t="s">
        <v>248</v>
      </c>
      <c r="B33" s="93">
        <v>-782.3</v>
      </c>
      <c r="C33" s="93">
        <v>-175.22</v>
      </c>
      <c r="D33" s="93">
        <v>-126.29</v>
      </c>
      <c r="E33" s="93">
        <v>329.97</v>
      </c>
      <c r="F33" s="93">
        <v>0.3199999999999994</v>
      </c>
      <c r="G33" s="93">
        <v>0</v>
      </c>
      <c r="H33" s="93">
        <v>-832.29</v>
      </c>
      <c r="I33" s="93">
        <v>0</v>
      </c>
      <c r="J33" s="93">
        <v>21.199999999999989</v>
      </c>
    </row>
    <row r="34" spans="1:10" ht="16.5" customHeight="1" x14ac:dyDescent="0.3">
      <c r="A34" s="46" t="s">
        <v>249</v>
      </c>
      <c r="B34" s="142">
        <v>3535.8900000000003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1660.6100000000001</v>
      </c>
      <c r="J34" s="142">
        <v>1875.2600000000002</v>
      </c>
    </row>
    <row r="35" spans="1:10" ht="16.5" customHeight="1" x14ac:dyDescent="0.3">
      <c r="A35" s="46" t="s">
        <v>250</v>
      </c>
      <c r="B35" s="93">
        <v>46.71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25.48</v>
      </c>
      <c r="J35" s="93">
        <v>21.22</v>
      </c>
    </row>
    <row r="36" spans="1:10" ht="16.5" customHeight="1" x14ac:dyDescent="0.3">
      <c r="A36" s="46" t="s">
        <v>251</v>
      </c>
      <c r="B36" s="142">
        <v>74.580000000000041</v>
      </c>
      <c r="C36" s="142">
        <v>1721.8100000000002</v>
      </c>
      <c r="D36" s="142">
        <v>-367.02</v>
      </c>
      <c r="E36" s="142">
        <v>1448.67</v>
      </c>
      <c r="F36" s="142">
        <v>-107.02999999999999</v>
      </c>
      <c r="G36" s="142">
        <v>-663.91</v>
      </c>
      <c r="H36" s="142">
        <v>228.80999999999995</v>
      </c>
      <c r="I36" s="142">
        <v>-5936.54</v>
      </c>
      <c r="J36" s="142">
        <v>3749.8</v>
      </c>
    </row>
    <row r="37" spans="1:10" ht="16.5" customHeight="1" x14ac:dyDescent="0.3">
      <c r="A37" s="47" t="s">
        <v>77</v>
      </c>
      <c r="B37" s="96">
        <v>184106.9762877122</v>
      </c>
      <c r="C37" s="96">
        <v>10475.56612939892</v>
      </c>
      <c r="D37" s="96">
        <v>13931.846947960839</v>
      </c>
      <c r="E37" s="96">
        <v>63899.744649089902</v>
      </c>
      <c r="F37" s="96">
        <v>1368.1631817099901</v>
      </c>
      <c r="G37" s="96">
        <v>1285.34992904</v>
      </c>
      <c r="H37" s="96">
        <v>-612.38574288943187</v>
      </c>
      <c r="I37" s="96">
        <v>18397.973404939989</v>
      </c>
      <c r="J37" s="96">
        <v>75357.717788341892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R82k1RbGvU1wn+pxZpu4XDfsnooelJZ3DsgfR4A8fy1ZWcGeab1KWejg8gRiFamzoz2W0Cr7j7A2b9QyX8NgOw==" saltValue="sBmAiaYPpCixm07qHjHzcw==" spinCount="100000" sheet="1" objects="1" scenarios="1"/>
  <mergeCells count="1">
    <mergeCell ref="A1:B1"/>
  </mergeCells>
  <conditionalFormatting sqref="B8:J37">
    <cfRule type="cellIs" dxfId="209" priority="42" operator="between">
      <formula>0</formula>
      <formula>0.1</formula>
    </cfRule>
    <cfRule type="cellIs" dxfId="208" priority="43" operator="lessThan">
      <formula>0</formula>
    </cfRule>
    <cfRule type="cellIs" dxfId="207" priority="44" operator="greaterThanOrEqual">
      <formula>0.1</formula>
    </cfRule>
  </conditionalFormatting>
  <conditionalFormatting sqref="A1:XFD1 A3:XFD6 B2:XFD2 A38:XFD1048576 B8:XFD37 A7 K7:XFD7">
    <cfRule type="cellIs" dxfId="206" priority="41" operator="between">
      <formula>-0.1</formula>
      <formula>0</formula>
    </cfRule>
  </conditionalFormatting>
  <conditionalFormatting sqref="A2">
    <cfRule type="cellIs" dxfId="205" priority="40" operator="between">
      <formula>-0.1</formula>
      <formula>0</formula>
    </cfRule>
  </conditionalFormatting>
  <conditionalFormatting sqref="A8:A37">
    <cfRule type="cellIs" dxfId="204" priority="3" operator="between">
      <formula>-0.1</formula>
      <formula>0</formula>
    </cfRule>
  </conditionalFormatting>
  <conditionalFormatting sqref="C7:J7">
    <cfRule type="cellIs" dxfId="203" priority="2" operator="between">
      <formula>-0.1</formula>
      <formula>0</formula>
    </cfRule>
  </conditionalFormatting>
  <conditionalFormatting sqref="B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tr">
        <f>'Table of Contents'!A57&amp;", "&amp;'Table of Contents'!A3</f>
        <v>Total Number of UCITS Funds, 2016:Q4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90">
        <v>1021</v>
      </c>
      <c r="C8" s="88">
        <v>266</v>
      </c>
      <c r="D8" s="88">
        <v>366</v>
      </c>
      <c r="E8" s="88">
        <v>334</v>
      </c>
      <c r="F8" s="88">
        <v>3</v>
      </c>
      <c r="G8" s="88">
        <v>9</v>
      </c>
      <c r="H8" s="88">
        <v>36</v>
      </c>
      <c r="I8" s="90">
        <v>7</v>
      </c>
    </row>
    <row r="9" spans="1:9" ht="16.5" customHeight="1" x14ac:dyDescent="0.3">
      <c r="A9" s="46" t="s">
        <v>224</v>
      </c>
      <c r="B9" s="72">
        <v>619</v>
      </c>
      <c r="C9" s="87">
        <v>215</v>
      </c>
      <c r="D9" s="87">
        <v>55</v>
      </c>
      <c r="E9" s="87">
        <v>144</v>
      </c>
      <c r="F9" s="87">
        <v>12</v>
      </c>
      <c r="G9" s="87">
        <v>193</v>
      </c>
      <c r="H9" s="87">
        <v>0</v>
      </c>
      <c r="I9" s="72">
        <v>0</v>
      </c>
    </row>
    <row r="10" spans="1:9" ht="16.5" customHeight="1" x14ac:dyDescent="0.3">
      <c r="A10" s="46" t="s">
        <v>225</v>
      </c>
      <c r="B10" s="90">
        <v>111</v>
      </c>
      <c r="C10" s="88">
        <v>34</v>
      </c>
      <c r="D10" s="88">
        <v>9</v>
      </c>
      <c r="E10" s="88">
        <v>55</v>
      </c>
      <c r="F10" s="88">
        <v>7</v>
      </c>
      <c r="G10" s="88">
        <v>0</v>
      </c>
      <c r="H10" s="88">
        <v>0</v>
      </c>
      <c r="I10" s="90">
        <v>6</v>
      </c>
    </row>
    <row r="11" spans="1:9" ht="16.5" customHeight="1" x14ac:dyDescent="0.3">
      <c r="A11" s="46" t="s">
        <v>226</v>
      </c>
      <c r="B11" s="72">
        <v>89</v>
      </c>
      <c r="C11" s="87">
        <v>26</v>
      </c>
      <c r="D11" s="87">
        <v>13</v>
      </c>
      <c r="E11" s="87">
        <v>8</v>
      </c>
      <c r="F11" s="87">
        <v>20</v>
      </c>
      <c r="G11" s="87">
        <v>0</v>
      </c>
      <c r="H11" s="87">
        <v>0</v>
      </c>
      <c r="I11" s="72">
        <v>22</v>
      </c>
    </row>
    <row r="12" spans="1:9" ht="16.5" customHeight="1" x14ac:dyDescent="0.3">
      <c r="A12" s="46" t="s">
        <v>227</v>
      </c>
      <c r="B12" s="90">
        <v>21</v>
      </c>
      <c r="C12" s="88">
        <v>2</v>
      </c>
      <c r="D12" s="88">
        <v>4</v>
      </c>
      <c r="E12" s="88">
        <v>15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228</v>
      </c>
      <c r="B13" s="72">
        <v>141</v>
      </c>
      <c r="C13" s="87">
        <v>24</v>
      </c>
      <c r="D13" s="87">
        <v>35</v>
      </c>
      <c r="E13" s="87">
        <v>62</v>
      </c>
      <c r="F13" s="87">
        <v>2</v>
      </c>
      <c r="G13" s="87">
        <v>3</v>
      </c>
      <c r="H13" s="87">
        <v>0</v>
      </c>
      <c r="I13" s="72">
        <v>15</v>
      </c>
    </row>
    <row r="14" spans="1:9" ht="16.5" customHeight="1" x14ac:dyDescent="0.3">
      <c r="A14" s="46" t="s">
        <v>229</v>
      </c>
      <c r="B14" s="90">
        <v>595</v>
      </c>
      <c r="C14" s="88">
        <v>293</v>
      </c>
      <c r="D14" s="88">
        <v>224</v>
      </c>
      <c r="E14" s="88">
        <v>76</v>
      </c>
      <c r="F14" s="88">
        <v>1</v>
      </c>
      <c r="G14" s="88">
        <v>0</v>
      </c>
      <c r="H14" s="88">
        <v>0</v>
      </c>
      <c r="I14" s="90">
        <v>1</v>
      </c>
    </row>
    <row r="15" spans="1:9" ht="16.5" customHeight="1" x14ac:dyDescent="0.3">
      <c r="A15" s="46" t="s">
        <v>230</v>
      </c>
      <c r="B15" s="72">
        <v>350</v>
      </c>
      <c r="C15" s="87">
        <v>193</v>
      </c>
      <c r="D15" s="87">
        <v>81</v>
      </c>
      <c r="E15" s="87">
        <v>63</v>
      </c>
      <c r="F15" s="87">
        <v>10</v>
      </c>
      <c r="G15" s="87">
        <v>0</v>
      </c>
      <c r="H15" s="87">
        <v>0</v>
      </c>
      <c r="I15" s="72">
        <v>3</v>
      </c>
    </row>
    <row r="16" spans="1:9" ht="16.5" customHeight="1" x14ac:dyDescent="0.3">
      <c r="A16" s="46" t="s">
        <v>231</v>
      </c>
      <c r="B16" s="90">
        <v>3164</v>
      </c>
      <c r="C16" s="88">
        <v>1163</v>
      </c>
      <c r="D16" s="88">
        <v>592</v>
      </c>
      <c r="E16" s="88">
        <v>1177</v>
      </c>
      <c r="F16" s="88">
        <v>147</v>
      </c>
      <c r="G16" s="88">
        <v>85</v>
      </c>
      <c r="H16" s="88">
        <v>0</v>
      </c>
      <c r="I16" s="90">
        <v>0</v>
      </c>
    </row>
    <row r="17" spans="1:9" ht="16.5" customHeight="1" x14ac:dyDescent="0.3">
      <c r="A17" s="46" t="s">
        <v>232</v>
      </c>
      <c r="B17" s="72">
        <v>1754</v>
      </c>
      <c r="C17" s="87">
        <v>595</v>
      </c>
      <c r="D17" s="87">
        <v>370</v>
      </c>
      <c r="E17" s="87">
        <v>614</v>
      </c>
      <c r="F17" s="87">
        <v>16</v>
      </c>
      <c r="G17" s="87">
        <v>1</v>
      </c>
      <c r="H17" s="87">
        <v>52</v>
      </c>
      <c r="I17" s="72">
        <v>106</v>
      </c>
    </row>
    <row r="18" spans="1:9" ht="16.5" customHeight="1" x14ac:dyDescent="0.3">
      <c r="A18" s="46" t="s">
        <v>233</v>
      </c>
      <c r="B18" s="90">
        <v>158</v>
      </c>
      <c r="C18" s="88">
        <v>62</v>
      </c>
      <c r="D18" s="88">
        <v>37</v>
      </c>
      <c r="E18" s="88">
        <v>38</v>
      </c>
      <c r="F18" s="88">
        <v>16</v>
      </c>
      <c r="G18" s="88">
        <v>0</v>
      </c>
      <c r="H18" s="88">
        <v>0</v>
      </c>
      <c r="I18" s="90">
        <v>5</v>
      </c>
    </row>
    <row r="19" spans="1:9" ht="16.5" customHeight="1" x14ac:dyDescent="0.3">
      <c r="A19" s="46" t="s">
        <v>234</v>
      </c>
      <c r="B19" s="72">
        <v>21</v>
      </c>
      <c r="C19" s="87">
        <v>8</v>
      </c>
      <c r="D19" s="87">
        <v>4</v>
      </c>
      <c r="E19" s="87">
        <v>4</v>
      </c>
      <c r="F19" s="87">
        <v>0</v>
      </c>
      <c r="G19" s="87">
        <v>0</v>
      </c>
      <c r="H19" s="87">
        <v>4</v>
      </c>
      <c r="I19" s="72">
        <v>1</v>
      </c>
    </row>
    <row r="20" spans="1:9" ht="16.5" customHeight="1" x14ac:dyDescent="0.3">
      <c r="A20" s="46" t="s">
        <v>235</v>
      </c>
      <c r="B20" s="90">
        <v>4051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90">
        <v>0</v>
      </c>
    </row>
    <row r="21" spans="1:9" ht="16.5" customHeight="1" x14ac:dyDescent="0.3">
      <c r="A21" s="46" t="s">
        <v>236</v>
      </c>
      <c r="B21" s="72">
        <v>930</v>
      </c>
      <c r="C21" s="87">
        <v>104</v>
      </c>
      <c r="D21" s="87">
        <v>203</v>
      </c>
      <c r="E21" s="87">
        <v>331</v>
      </c>
      <c r="F21" s="87">
        <v>12</v>
      </c>
      <c r="G21" s="87">
        <v>27</v>
      </c>
      <c r="H21" s="87">
        <v>253</v>
      </c>
      <c r="I21" s="72">
        <v>0</v>
      </c>
    </row>
    <row r="22" spans="1:9" ht="16.5" customHeight="1" x14ac:dyDescent="0.3">
      <c r="A22" s="46" t="s">
        <v>237</v>
      </c>
      <c r="B22" s="90">
        <v>853</v>
      </c>
      <c r="C22" s="88">
        <v>301</v>
      </c>
      <c r="D22" s="88">
        <v>215</v>
      </c>
      <c r="E22" s="88">
        <v>160</v>
      </c>
      <c r="F22" s="88">
        <v>27</v>
      </c>
      <c r="G22" s="88">
        <v>0</v>
      </c>
      <c r="H22" s="88">
        <v>1</v>
      </c>
      <c r="I22" s="90">
        <v>149</v>
      </c>
    </row>
    <row r="23" spans="1:9" ht="16.5" customHeight="1" x14ac:dyDescent="0.3">
      <c r="A23" s="46" t="s">
        <v>238</v>
      </c>
      <c r="B23" s="72">
        <v>9805</v>
      </c>
      <c r="C23" s="87">
        <v>3356</v>
      </c>
      <c r="D23" s="87">
        <v>2440</v>
      </c>
      <c r="E23" s="87">
        <v>2780</v>
      </c>
      <c r="F23" s="87">
        <v>200</v>
      </c>
      <c r="G23" s="87">
        <v>0</v>
      </c>
      <c r="H23" s="87">
        <v>0</v>
      </c>
      <c r="I23" s="72">
        <v>1029</v>
      </c>
    </row>
    <row r="24" spans="1:9" ht="16.5" customHeight="1" x14ac:dyDescent="0.3">
      <c r="A24" s="46" t="s">
        <v>239</v>
      </c>
      <c r="B24" s="90">
        <v>91</v>
      </c>
      <c r="C24" s="88">
        <v>15</v>
      </c>
      <c r="D24" s="88">
        <v>16</v>
      </c>
      <c r="E24" s="88">
        <v>21</v>
      </c>
      <c r="F24" s="88">
        <v>2</v>
      </c>
      <c r="G24" s="88">
        <v>0</v>
      </c>
      <c r="H24" s="88">
        <v>1</v>
      </c>
      <c r="I24" s="90">
        <v>36</v>
      </c>
    </row>
    <row r="25" spans="1:9" ht="16.5" customHeight="1" x14ac:dyDescent="0.3">
      <c r="A25" s="46" t="s">
        <v>240</v>
      </c>
      <c r="B25" s="72">
        <v>105</v>
      </c>
      <c r="C25" s="87">
        <v>58</v>
      </c>
      <c r="D25" s="87">
        <v>35</v>
      </c>
      <c r="E25" s="87">
        <v>10</v>
      </c>
      <c r="F25" s="87">
        <v>0</v>
      </c>
      <c r="G25" s="87">
        <v>0</v>
      </c>
      <c r="H25" s="87">
        <v>0</v>
      </c>
      <c r="I25" s="72">
        <v>2</v>
      </c>
    </row>
    <row r="26" spans="1:9" ht="16.5" customHeight="1" x14ac:dyDescent="0.3">
      <c r="A26" s="46" t="s">
        <v>241</v>
      </c>
      <c r="B26" s="90">
        <v>720</v>
      </c>
      <c r="C26" s="88">
        <v>402</v>
      </c>
      <c r="D26" s="88">
        <v>169</v>
      </c>
      <c r="E26" s="88">
        <v>76</v>
      </c>
      <c r="F26" s="88">
        <v>42</v>
      </c>
      <c r="G26" s="88">
        <v>0</v>
      </c>
      <c r="H26" s="88">
        <v>0</v>
      </c>
      <c r="I26" s="90">
        <v>31</v>
      </c>
    </row>
    <row r="27" spans="1:9" ht="16.5" customHeight="1" x14ac:dyDescent="0.3">
      <c r="A27" s="46" t="s">
        <v>242</v>
      </c>
      <c r="B27" s="72">
        <v>322</v>
      </c>
      <c r="C27" s="87">
        <v>119</v>
      </c>
      <c r="D27" s="87">
        <v>63</v>
      </c>
      <c r="E27" s="87">
        <v>80</v>
      </c>
      <c r="F27" s="87">
        <v>41</v>
      </c>
      <c r="G27" s="87">
        <v>0</v>
      </c>
      <c r="H27" s="87">
        <v>14</v>
      </c>
      <c r="I27" s="72">
        <v>5</v>
      </c>
    </row>
    <row r="28" spans="1:9" ht="16.5" customHeight="1" x14ac:dyDescent="0.3">
      <c r="A28" s="46" t="s">
        <v>243</v>
      </c>
      <c r="B28" s="90">
        <v>127</v>
      </c>
      <c r="C28" s="88">
        <v>46</v>
      </c>
      <c r="D28" s="88">
        <v>24</v>
      </c>
      <c r="E28" s="88">
        <v>44</v>
      </c>
      <c r="F28" s="88">
        <v>3</v>
      </c>
      <c r="G28" s="88">
        <v>0</v>
      </c>
      <c r="H28" s="88">
        <v>0</v>
      </c>
      <c r="I28" s="90">
        <v>10</v>
      </c>
    </row>
    <row r="29" spans="1:9" ht="16.5" customHeight="1" x14ac:dyDescent="0.3">
      <c r="A29" s="46" t="s">
        <v>244</v>
      </c>
      <c r="B29" s="72">
        <v>75</v>
      </c>
      <c r="C29" s="87">
        <v>15</v>
      </c>
      <c r="D29" s="87">
        <v>12</v>
      </c>
      <c r="E29" s="87">
        <v>21</v>
      </c>
      <c r="F29" s="87">
        <v>1</v>
      </c>
      <c r="G29" s="87">
        <v>2</v>
      </c>
      <c r="H29" s="87">
        <v>10</v>
      </c>
      <c r="I29" s="72">
        <v>14</v>
      </c>
    </row>
    <row r="30" spans="1:9" ht="16.5" customHeight="1" x14ac:dyDescent="0.3">
      <c r="A30" s="46" t="s">
        <v>245</v>
      </c>
      <c r="B30" s="90">
        <v>70</v>
      </c>
      <c r="C30" s="88">
        <v>8</v>
      </c>
      <c r="D30" s="88">
        <v>24</v>
      </c>
      <c r="E30" s="88">
        <v>37</v>
      </c>
      <c r="F30" s="88">
        <v>1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246</v>
      </c>
      <c r="B31" s="72">
        <v>105</v>
      </c>
      <c r="C31" s="87">
        <v>71</v>
      </c>
      <c r="D31" s="87">
        <v>8</v>
      </c>
      <c r="E31" s="87">
        <v>22</v>
      </c>
      <c r="F31" s="87">
        <v>4</v>
      </c>
      <c r="G31" s="87">
        <v>0</v>
      </c>
      <c r="H31" s="87">
        <v>0</v>
      </c>
      <c r="I31" s="72">
        <v>0</v>
      </c>
    </row>
    <row r="32" spans="1:9" ht="16.5" customHeight="1" x14ac:dyDescent="0.3">
      <c r="A32" s="46" t="s">
        <v>247</v>
      </c>
      <c r="B32" s="90">
        <v>1656</v>
      </c>
      <c r="C32" s="88">
        <v>694</v>
      </c>
      <c r="D32" s="88">
        <v>425</v>
      </c>
      <c r="E32" s="88">
        <v>365</v>
      </c>
      <c r="F32" s="88">
        <v>40</v>
      </c>
      <c r="G32" s="88">
        <v>6</v>
      </c>
      <c r="H32" s="88">
        <v>126</v>
      </c>
      <c r="I32" s="90">
        <v>0</v>
      </c>
    </row>
    <row r="33" spans="1:9" ht="16.5" customHeight="1" x14ac:dyDescent="0.3">
      <c r="A33" s="46" t="s">
        <v>248</v>
      </c>
      <c r="B33" s="72">
        <v>498</v>
      </c>
      <c r="C33" s="87">
        <v>285</v>
      </c>
      <c r="D33" s="87">
        <v>70</v>
      </c>
      <c r="E33" s="87">
        <v>113</v>
      </c>
      <c r="F33" s="87">
        <v>29</v>
      </c>
      <c r="G33" s="87">
        <v>0</v>
      </c>
      <c r="H33" s="87">
        <v>1</v>
      </c>
      <c r="I33" s="72">
        <v>0</v>
      </c>
    </row>
    <row r="34" spans="1:9" ht="16.5" customHeight="1" x14ac:dyDescent="0.3">
      <c r="A34" s="46" t="s">
        <v>249</v>
      </c>
      <c r="B34" s="90">
        <v>866</v>
      </c>
      <c r="C34" s="88">
        <v>399</v>
      </c>
      <c r="D34" s="88">
        <v>263</v>
      </c>
      <c r="E34" s="88">
        <v>185</v>
      </c>
      <c r="F34" s="88">
        <v>19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250</v>
      </c>
      <c r="B35" s="72">
        <v>396</v>
      </c>
      <c r="C35" s="87">
        <v>65</v>
      </c>
      <c r="D35" s="87">
        <v>101</v>
      </c>
      <c r="E35" s="87">
        <v>90</v>
      </c>
      <c r="F35" s="87">
        <v>27</v>
      </c>
      <c r="G35" s="87">
        <v>12</v>
      </c>
      <c r="H35" s="87">
        <v>46</v>
      </c>
      <c r="I35" s="72">
        <v>55</v>
      </c>
    </row>
    <row r="36" spans="1:9" ht="16.5" customHeight="1" x14ac:dyDescent="0.3">
      <c r="A36" s="46" t="s">
        <v>251</v>
      </c>
      <c r="B36" s="90">
        <v>1960</v>
      </c>
      <c r="C36" s="88">
        <v>1035</v>
      </c>
      <c r="D36" s="88">
        <v>270</v>
      </c>
      <c r="E36" s="88">
        <v>265</v>
      </c>
      <c r="F36" s="88">
        <v>19</v>
      </c>
      <c r="G36" s="88">
        <v>2</v>
      </c>
      <c r="H36" s="88">
        <v>52</v>
      </c>
      <c r="I36" s="90">
        <v>317</v>
      </c>
    </row>
    <row r="37" spans="1:9" ht="16.5" customHeight="1" x14ac:dyDescent="0.3">
      <c r="A37" s="47" t="s">
        <v>77</v>
      </c>
      <c r="B37" s="77">
        <v>30674</v>
      </c>
      <c r="C37" s="89">
        <v>9854</v>
      </c>
      <c r="D37" s="89">
        <v>6128</v>
      </c>
      <c r="E37" s="89">
        <v>7190</v>
      </c>
      <c r="F37" s="89">
        <v>701</v>
      </c>
      <c r="G37" s="89">
        <v>340</v>
      </c>
      <c r="H37" s="89">
        <v>596</v>
      </c>
      <c r="I37" s="77">
        <v>1814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J2mdgcT/Q3WRJ702B0gwBDdosXqZfoxUVjyN9+ZgggMJec3aQo6Jd8/z85eHmQiI1BhkR898vn9g2Rn9og1aBA==" saltValue="rXunlmMq/tP7YYEFoR2PYg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I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41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Contents'!A58&amp;", "&amp;'Table of Contents'!A3</f>
        <v>Total Number of UCITS ETFs and UCITS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219</v>
      </c>
      <c r="H8" s="88">
        <v>56</v>
      </c>
      <c r="I8" s="88">
        <v>16</v>
      </c>
      <c r="J8" s="88">
        <v>147</v>
      </c>
      <c r="K8" s="88">
        <v>0</v>
      </c>
    </row>
    <row r="9" spans="1:11" ht="16.5" customHeight="1" x14ac:dyDescent="0.3">
      <c r="A9" s="46" t="s">
        <v>224</v>
      </c>
      <c r="B9" s="87">
        <v>1</v>
      </c>
      <c r="C9" s="87">
        <v>1</v>
      </c>
      <c r="D9" s="87">
        <v>0</v>
      </c>
      <c r="E9" s="87">
        <v>0</v>
      </c>
      <c r="F9" s="65"/>
      <c r="G9" s="87">
        <v>128</v>
      </c>
      <c r="H9" s="87">
        <v>12</v>
      </c>
      <c r="I9" s="87">
        <v>8</v>
      </c>
      <c r="J9" s="87">
        <v>106</v>
      </c>
      <c r="K9" s="87">
        <v>2</v>
      </c>
    </row>
    <row r="10" spans="1:11" ht="16.5" customHeight="1" x14ac:dyDescent="0.3">
      <c r="A10" s="46" t="s">
        <v>225</v>
      </c>
      <c r="B10" s="88">
        <v>1</v>
      </c>
      <c r="C10" s="88">
        <v>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226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227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228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15</v>
      </c>
      <c r="H13" s="87">
        <v>0</v>
      </c>
      <c r="I13" s="87">
        <v>0</v>
      </c>
      <c r="J13" s="87">
        <v>0</v>
      </c>
      <c r="K13" s="87">
        <v>15</v>
      </c>
    </row>
    <row r="14" spans="1:11" ht="16.5" customHeight="1" x14ac:dyDescent="0.3">
      <c r="A14" s="46" t="s">
        <v>229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37</v>
      </c>
      <c r="H14" s="88">
        <v>4</v>
      </c>
      <c r="I14" s="88">
        <v>7</v>
      </c>
      <c r="J14" s="88">
        <v>26</v>
      </c>
      <c r="K14" s="88">
        <v>0</v>
      </c>
    </row>
    <row r="15" spans="1:11" ht="16.5" customHeight="1" x14ac:dyDescent="0.3">
      <c r="A15" s="46" t="s">
        <v>230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58</v>
      </c>
      <c r="H15" s="87">
        <v>16</v>
      </c>
      <c r="I15" s="87">
        <v>5</v>
      </c>
      <c r="J15" s="87">
        <v>37</v>
      </c>
      <c r="K15" s="87">
        <v>0</v>
      </c>
    </row>
    <row r="16" spans="1:11" ht="16.5" customHeight="1" x14ac:dyDescent="0.3">
      <c r="A16" s="46" t="s">
        <v>231</v>
      </c>
      <c r="B16" s="88">
        <v>268</v>
      </c>
      <c r="C16" s="88">
        <v>194</v>
      </c>
      <c r="D16" s="88">
        <v>45</v>
      </c>
      <c r="E16" s="88">
        <v>29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232</v>
      </c>
      <c r="B17" s="87">
        <v>111</v>
      </c>
      <c r="C17" s="87">
        <v>80</v>
      </c>
      <c r="D17" s="87">
        <v>29</v>
      </c>
      <c r="E17" s="87">
        <v>2</v>
      </c>
      <c r="F17" s="65"/>
      <c r="G17" s="87">
        <v>140</v>
      </c>
      <c r="H17" s="87">
        <v>41</v>
      </c>
      <c r="I17" s="87">
        <v>5</v>
      </c>
      <c r="J17" s="87">
        <v>91</v>
      </c>
      <c r="K17" s="87">
        <v>3</v>
      </c>
    </row>
    <row r="18" spans="1:11" ht="16.5" customHeight="1" x14ac:dyDescent="0.3">
      <c r="A18" s="46" t="s">
        <v>233</v>
      </c>
      <c r="B18" s="88">
        <v>4</v>
      </c>
      <c r="C18" s="88">
        <v>4</v>
      </c>
      <c r="D18" s="88">
        <v>0</v>
      </c>
      <c r="E18" s="88">
        <v>0</v>
      </c>
      <c r="F18" s="65"/>
      <c r="G18" s="88">
        <v>23</v>
      </c>
      <c r="H18" s="88">
        <v>12</v>
      </c>
      <c r="I18" s="88">
        <v>4</v>
      </c>
      <c r="J18" s="88">
        <v>7</v>
      </c>
      <c r="K18" s="88">
        <v>0</v>
      </c>
    </row>
    <row r="19" spans="1:11" ht="16.5" customHeight="1" x14ac:dyDescent="0.3">
      <c r="A19" s="46" t="s">
        <v>234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235</v>
      </c>
      <c r="B20" s="88">
        <v>0</v>
      </c>
      <c r="C20" s="88">
        <v>0</v>
      </c>
      <c r="D20" s="88">
        <v>0</v>
      </c>
      <c r="E20" s="88">
        <v>0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236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210</v>
      </c>
      <c r="H21" s="87">
        <v>10</v>
      </c>
      <c r="I21" s="87">
        <v>12</v>
      </c>
      <c r="J21" s="87">
        <v>188</v>
      </c>
      <c r="K21" s="87">
        <v>0</v>
      </c>
    </row>
    <row r="22" spans="1:11" ht="16.5" customHeight="1" x14ac:dyDescent="0.3">
      <c r="A22" s="46" t="s">
        <v>237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39</v>
      </c>
      <c r="H22" s="88">
        <v>0</v>
      </c>
      <c r="I22" s="88">
        <v>3</v>
      </c>
      <c r="J22" s="88">
        <v>0</v>
      </c>
      <c r="K22" s="88">
        <v>36</v>
      </c>
    </row>
    <row r="23" spans="1:11" ht="16.5" customHeight="1" x14ac:dyDescent="0.3">
      <c r="A23" s="46" t="s">
        <v>238</v>
      </c>
      <c r="B23" s="87">
        <v>408</v>
      </c>
      <c r="C23" s="87">
        <v>0</v>
      </c>
      <c r="D23" s="87">
        <v>0</v>
      </c>
      <c r="E23" s="87">
        <v>0</v>
      </c>
      <c r="F23" s="65"/>
      <c r="G23" s="87">
        <v>962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239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1</v>
      </c>
      <c r="H24" s="88">
        <v>0</v>
      </c>
      <c r="I24" s="88">
        <v>0</v>
      </c>
      <c r="J24" s="88">
        <v>0</v>
      </c>
      <c r="K24" s="88">
        <v>1</v>
      </c>
    </row>
    <row r="25" spans="1:11" ht="16.5" customHeight="1" x14ac:dyDescent="0.3">
      <c r="A25" s="46" t="s">
        <v>240</v>
      </c>
      <c r="B25" s="87">
        <v>14</v>
      </c>
      <c r="C25" s="87">
        <v>0</v>
      </c>
      <c r="D25" s="87">
        <v>0</v>
      </c>
      <c r="E25" s="87">
        <v>0</v>
      </c>
      <c r="F25" s="65"/>
      <c r="G25" s="87">
        <v>13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241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242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25</v>
      </c>
      <c r="H27" s="87">
        <v>11</v>
      </c>
      <c r="I27" s="87">
        <v>2</v>
      </c>
      <c r="J27" s="87">
        <v>10</v>
      </c>
      <c r="K27" s="87">
        <v>2</v>
      </c>
    </row>
    <row r="28" spans="1:11" ht="16.5" customHeight="1" x14ac:dyDescent="0.3">
      <c r="A28" s="46" t="s">
        <v>243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22</v>
      </c>
      <c r="H28" s="88">
        <v>0</v>
      </c>
      <c r="I28" s="88">
        <v>0</v>
      </c>
      <c r="J28" s="88">
        <v>22</v>
      </c>
      <c r="K28" s="88">
        <v>0</v>
      </c>
    </row>
    <row r="29" spans="1:11" ht="16.5" customHeight="1" x14ac:dyDescent="0.3">
      <c r="A29" s="46" t="s">
        <v>244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245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246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3</v>
      </c>
      <c r="H31" s="87">
        <v>1</v>
      </c>
      <c r="I31" s="87">
        <v>0</v>
      </c>
      <c r="J31" s="87">
        <v>2</v>
      </c>
      <c r="K31" s="87">
        <v>0</v>
      </c>
    </row>
    <row r="32" spans="1:11" ht="16.5" customHeight="1" x14ac:dyDescent="0.3">
      <c r="A32" s="46" t="s">
        <v>247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248</v>
      </c>
      <c r="B33" s="87">
        <v>6</v>
      </c>
      <c r="C33" s="87">
        <v>6</v>
      </c>
      <c r="D33" s="87">
        <v>0</v>
      </c>
      <c r="E33" s="87">
        <v>0</v>
      </c>
      <c r="F33" s="65"/>
      <c r="G33" s="87">
        <v>53</v>
      </c>
      <c r="H33" s="87">
        <v>15</v>
      </c>
      <c r="I33" s="87">
        <v>4</v>
      </c>
      <c r="J33" s="87">
        <v>34</v>
      </c>
      <c r="K33" s="87">
        <v>0</v>
      </c>
    </row>
    <row r="34" spans="1:11" ht="16.5" customHeight="1" x14ac:dyDescent="0.3">
      <c r="A34" s="46" t="s">
        <v>249</v>
      </c>
      <c r="B34" s="88">
        <v>20</v>
      </c>
      <c r="C34" s="88">
        <v>10</v>
      </c>
      <c r="D34" s="88">
        <v>1</v>
      </c>
      <c r="E34" s="88">
        <v>9</v>
      </c>
      <c r="F34" s="65"/>
      <c r="G34" s="88">
        <v>41</v>
      </c>
      <c r="H34" s="88">
        <v>6</v>
      </c>
      <c r="I34" s="88">
        <v>8</v>
      </c>
      <c r="J34" s="88">
        <v>26</v>
      </c>
      <c r="K34" s="88">
        <v>1</v>
      </c>
    </row>
    <row r="35" spans="1:11" ht="16.5" customHeight="1" x14ac:dyDescent="0.3">
      <c r="A35" s="46" t="s">
        <v>250</v>
      </c>
      <c r="B35" s="87">
        <v>10</v>
      </c>
      <c r="C35" s="87">
        <v>0</v>
      </c>
      <c r="D35" s="87">
        <v>0</v>
      </c>
      <c r="E35" s="87">
        <v>0</v>
      </c>
      <c r="F35" s="65"/>
      <c r="G35" s="87">
        <v>14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251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136</v>
      </c>
      <c r="H36" s="88">
        <v>18</v>
      </c>
      <c r="I36" s="88">
        <v>5</v>
      </c>
      <c r="J36" s="88">
        <v>78</v>
      </c>
      <c r="K36" s="88">
        <v>35</v>
      </c>
    </row>
    <row r="37" spans="1:11" ht="16.5" customHeight="1" x14ac:dyDescent="0.3">
      <c r="A37" s="47" t="s">
        <v>77</v>
      </c>
      <c r="B37" s="89">
        <v>847</v>
      </c>
      <c r="C37" s="89">
        <v>300</v>
      </c>
      <c r="D37" s="89">
        <v>75</v>
      </c>
      <c r="E37" s="89">
        <v>40</v>
      </c>
      <c r="F37" s="68"/>
      <c r="G37" s="89">
        <v>2140</v>
      </c>
      <c r="H37" s="89">
        <v>203</v>
      </c>
      <c r="I37" s="89">
        <v>79</v>
      </c>
      <c r="J37" s="89">
        <v>774</v>
      </c>
      <c r="K37" s="89">
        <v>95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yNdkk63C1iKQQeEt3UhhBTKWPdBmxRgLTJwiSbsA4oQKw7x4sJSv9UcQLAO/cEZC36WSxXs49LtWaqFKEwQo0A==" saltValue="0vb7NndjAh+ix9L3zaYtlg==" spinCount="100000" sheet="1" objects="1" scenarios="1"/>
  <mergeCells count="1">
    <mergeCell ref="A1:B1"/>
  </mergeCells>
  <conditionalFormatting sqref="A8:A37">
    <cfRule type="cellIs" dxfId="198" priority="5" operator="between">
      <formula>-0.1</formula>
      <formula>0</formula>
    </cfRule>
  </conditionalFormatting>
  <conditionalFormatting sqref="C7:E7">
    <cfRule type="cellIs" dxfId="197" priority="4" operator="between">
      <formula>-0.1</formula>
      <formula>0</formula>
    </cfRule>
  </conditionalFormatting>
  <conditionalFormatting sqref="H7:K7">
    <cfRule type="cellIs" dxfId="196" priority="3" operator="between">
      <formula>-0.1</formula>
      <formula>0</formula>
    </cfRule>
  </conditionalFormatting>
  <conditionalFormatting sqref="B7">
    <cfRule type="cellIs" dxfId="195" priority="2" operator="between">
      <formula>-0.1</formula>
      <formula>0</formula>
    </cfRule>
  </conditionalFormatting>
  <conditionalFormatting sqref="G7">
    <cfRule type="cellIs" dxfId="1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J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tr">
        <f>'Table of Contents'!A59&amp;", "&amp;'Table of Contents'!A3</f>
        <v>Total Number of AIF Funds, 2016:Q4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73">
        <v>1010</v>
      </c>
      <c r="C8" s="74">
        <v>71</v>
      </c>
      <c r="D8" s="73">
        <v>201</v>
      </c>
      <c r="E8" s="73">
        <v>684</v>
      </c>
      <c r="F8" s="73">
        <v>0</v>
      </c>
      <c r="G8" s="73">
        <v>29</v>
      </c>
      <c r="H8" s="73">
        <v>8</v>
      </c>
      <c r="I8" s="131">
        <v>11</v>
      </c>
      <c r="J8" s="75">
        <v>6</v>
      </c>
    </row>
    <row r="9" spans="1:10" ht="16.5" customHeight="1" x14ac:dyDescent="0.3">
      <c r="A9" s="46" t="s">
        <v>224</v>
      </c>
      <c r="B9" s="64">
        <v>595</v>
      </c>
      <c r="C9" s="71">
        <v>70</v>
      </c>
      <c r="D9" s="64">
        <v>42</v>
      </c>
      <c r="E9" s="64">
        <v>68</v>
      </c>
      <c r="F9" s="64">
        <v>2</v>
      </c>
      <c r="G9" s="64">
        <v>388</v>
      </c>
      <c r="H9" s="64">
        <v>0</v>
      </c>
      <c r="I9" s="130">
        <v>0</v>
      </c>
      <c r="J9" s="72">
        <v>25</v>
      </c>
    </row>
    <row r="10" spans="1:10" ht="16.5" customHeight="1" x14ac:dyDescent="0.3">
      <c r="A10" s="46" t="s">
        <v>225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226</v>
      </c>
      <c r="B11" s="64">
        <v>29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1</v>
      </c>
      <c r="J11" s="72">
        <v>28</v>
      </c>
    </row>
    <row r="12" spans="1:10" ht="16.5" customHeight="1" x14ac:dyDescent="0.3">
      <c r="A12" s="46" t="s">
        <v>227</v>
      </c>
      <c r="B12" s="73">
        <v>148</v>
      </c>
      <c r="C12" s="74">
        <v>24</v>
      </c>
      <c r="D12" s="73">
        <v>4</v>
      </c>
      <c r="E12" s="73">
        <v>38</v>
      </c>
      <c r="F12" s="73">
        <v>0</v>
      </c>
      <c r="G12" s="73">
        <v>0</v>
      </c>
      <c r="H12" s="73">
        <v>0</v>
      </c>
      <c r="I12" s="131">
        <v>29</v>
      </c>
      <c r="J12" s="75">
        <v>53</v>
      </c>
    </row>
    <row r="13" spans="1:10" ht="16.5" customHeight="1" x14ac:dyDescent="0.3">
      <c r="A13" s="46" t="s">
        <v>228</v>
      </c>
      <c r="B13" s="64">
        <v>3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3</v>
      </c>
      <c r="J13" s="72">
        <v>0</v>
      </c>
    </row>
    <row r="14" spans="1:10" ht="16.5" customHeight="1" x14ac:dyDescent="0.3">
      <c r="A14" s="46" t="s">
        <v>229</v>
      </c>
      <c r="B14" s="73">
        <v>354</v>
      </c>
      <c r="C14" s="74">
        <v>158</v>
      </c>
      <c r="D14" s="73">
        <v>121</v>
      </c>
      <c r="E14" s="73">
        <v>44</v>
      </c>
      <c r="F14" s="73">
        <v>3</v>
      </c>
      <c r="G14" s="73">
        <v>0</v>
      </c>
      <c r="H14" s="73">
        <v>1</v>
      </c>
      <c r="I14" s="131">
        <v>0</v>
      </c>
      <c r="J14" s="75">
        <v>27</v>
      </c>
    </row>
    <row r="15" spans="1:10" ht="16.5" customHeight="1" x14ac:dyDescent="0.3">
      <c r="A15" s="46" t="s">
        <v>230</v>
      </c>
      <c r="B15" s="64">
        <v>109</v>
      </c>
      <c r="C15" s="71">
        <v>36</v>
      </c>
      <c r="D15" s="64">
        <v>23</v>
      </c>
      <c r="E15" s="64">
        <v>21</v>
      </c>
      <c r="F15" s="64">
        <v>1</v>
      </c>
      <c r="G15" s="64">
        <v>3</v>
      </c>
      <c r="H15" s="64">
        <v>0</v>
      </c>
      <c r="I15" s="130">
        <v>1</v>
      </c>
      <c r="J15" s="72">
        <v>24</v>
      </c>
    </row>
    <row r="16" spans="1:10" ht="16.5" customHeight="1" x14ac:dyDescent="0.3">
      <c r="A16" s="46" t="s">
        <v>231</v>
      </c>
      <c r="B16" s="73">
        <v>7788</v>
      </c>
      <c r="C16" s="74">
        <v>628</v>
      </c>
      <c r="D16" s="73">
        <v>551</v>
      </c>
      <c r="E16" s="73">
        <v>1890</v>
      </c>
      <c r="F16" s="73">
        <v>83</v>
      </c>
      <c r="G16" s="73">
        <v>268</v>
      </c>
      <c r="H16" s="73">
        <v>0</v>
      </c>
      <c r="I16" s="131">
        <v>440</v>
      </c>
      <c r="J16" s="75">
        <v>3928</v>
      </c>
    </row>
    <row r="17" spans="1:10" ht="16.5" customHeight="1" x14ac:dyDescent="0.3">
      <c r="A17" s="46" t="s">
        <v>232</v>
      </c>
      <c r="B17" s="64">
        <v>4257</v>
      </c>
      <c r="C17" s="71">
        <v>184</v>
      </c>
      <c r="D17" s="64">
        <v>653</v>
      </c>
      <c r="E17" s="64">
        <v>2754</v>
      </c>
      <c r="F17" s="64">
        <v>2</v>
      </c>
      <c r="G17" s="64">
        <v>0</v>
      </c>
      <c r="H17" s="64">
        <v>15</v>
      </c>
      <c r="I17" s="130">
        <v>369</v>
      </c>
      <c r="J17" s="72">
        <v>280</v>
      </c>
    </row>
    <row r="18" spans="1:10" ht="16.5" customHeight="1" x14ac:dyDescent="0.3">
      <c r="A18" s="46" t="s">
        <v>233</v>
      </c>
      <c r="B18" s="73">
        <v>7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5</v>
      </c>
      <c r="J18" s="75">
        <v>2</v>
      </c>
    </row>
    <row r="19" spans="1:10" ht="16.5" customHeight="1" x14ac:dyDescent="0.3">
      <c r="A19" s="46" t="s">
        <v>234</v>
      </c>
      <c r="B19" s="64">
        <v>587</v>
      </c>
      <c r="C19" s="71">
        <v>82</v>
      </c>
      <c r="D19" s="64">
        <v>56</v>
      </c>
      <c r="E19" s="64">
        <v>102</v>
      </c>
      <c r="F19" s="64">
        <v>47</v>
      </c>
      <c r="G19" s="64">
        <v>115</v>
      </c>
      <c r="H19" s="64">
        <v>131</v>
      </c>
      <c r="I19" s="130">
        <v>29</v>
      </c>
      <c r="J19" s="72">
        <v>25</v>
      </c>
    </row>
    <row r="20" spans="1:10" ht="16.5" customHeight="1" x14ac:dyDescent="0.3">
      <c r="A20" s="46" t="s">
        <v>235</v>
      </c>
      <c r="B20" s="73">
        <v>2419</v>
      </c>
      <c r="C20" s="74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131">
        <v>0</v>
      </c>
      <c r="J20" s="75">
        <v>0</v>
      </c>
    </row>
    <row r="21" spans="1:10" ht="16.5" customHeight="1" x14ac:dyDescent="0.3">
      <c r="A21" s="46" t="s">
        <v>236</v>
      </c>
      <c r="B21" s="64">
        <v>379</v>
      </c>
      <c r="C21" s="71">
        <v>0</v>
      </c>
      <c r="D21" s="64">
        <v>3</v>
      </c>
      <c r="E21" s="64">
        <v>4</v>
      </c>
      <c r="F21" s="64">
        <v>0</v>
      </c>
      <c r="G21" s="64">
        <v>0</v>
      </c>
      <c r="H21" s="64">
        <v>18</v>
      </c>
      <c r="I21" s="130">
        <v>290</v>
      </c>
      <c r="J21" s="72">
        <v>64</v>
      </c>
    </row>
    <row r="22" spans="1:10" ht="16.5" customHeight="1" x14ac:dyDescent="0.3">
      <c r="A22" s="46" t="s">
        <v>237</v>
      </c>
      <c r="B22" s="73">
        <v>499</v>
      </c>
      <c r="C22" s="74">
        <v>51</v>
      </c>
      <c r="D22" s="73">
        <v>25</v>
      </c>
      <c r="E22" s="73">
        <v>72</v>
      </c>
      <c r="F22" s="73">
        <v>1</v>
      </c>
      <c r="G22" s="73">
        <v>0</v>
      </c>
      <c r="H22" s="73">
        <v>21</v>
      </c>
      <c r="I22" s="131">
        <v>13</v>
      </c>
      <c r="J22" s="75">
        <v>316</v>
      </c>
    </row>
    <row r="23" spans="1:10" ht="16.5" customHeight="1" x14ac:dyDescent="0.3">
      <c r="A23" s="46" t="s">
        <v>238</v>
      </c>
      <c r="B23" s="64">
        <v>4406</v>
      </c>
      <c r="C23" s="71">
        <v>406</v>
      </c>
      <c r="D23" s="64">
        <v>660</v>
      </c>
      <c r="E23" s="64">
        <v>1286</v>
      </c>
      <c r="F23" s="64">
        <v>73</v>
      </c>
      <c r="G23" s="64">
        <v>0</v>
      </c>
      <c r="H23" s="64">
        <v>0</v>
      </c>
      <c r="I23" s="130">
        <v>334</v>
      </c>
      <c r="J23" s="72">
        <v>1647</v>
      </c>
    </row>
    <row r="24" spans="1:10" ht="16.5" customHeight="1" x14ac:dyDescent="0.3">
      <c r="A24" s="46" t="s">
        <v>239</v>
      </c>
      <c r="B24" s="73">
        <v>557</v>
      </c>
      <c r="C24" s="74">
        <v>92</v>
      </c>
      <c r="D24" s="73">
        <v>33</v>
      </c>
      <c r="E24" s="73">
        <v>26</v>
      </c>
      <c r="F24" s="73">
        <v>0</v>
      </c>
      <c r="G24" s="73">
        <v>0</v>
      </c>
      <c r="H24" s="73">
        <v>5</v>
      </c>
      <c r="I24" s="131">
        <v>33</v>
      </c>
      <c r="J24" s="75">
        <v>368</v>
      </c>
    </row>
    <row r="25" spans="1:10" ht="16.5" customHeight="1" x14ac:dyDescent="0.3">
      <c r="A25" s="46" t="s">
        <v>240</v>
      </c>
      <c r="B25" s="64">
        <v>1706</v>
      </c>
      <c r="C25" s="71">
        <v>316</v>
      </c>
      <c r="D25" s="64">
        <v>225</v>
      </c>
      <c r="E25" s="64">
        <v>96</v>
      </c>
      <c r="F25" s="64">
        <v>0</v>
      </c>
      <c r="G25" s="64">
        <v>0</v>
      </c>
      <c r="H25" s="64">
        <v>0</v>
      </c>
      <c r="I25" s="130">
        <v>543</v>
      </c>
      <c r="J25" s="72">
        <v>526</v>
      </c>
    </row>
    <row r="26" spans="1:10" ht="16.5" customHeight="1" x14ac:dyDescent="0.3">
      <c r="A26" s="46" t="s">
        <v>241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242</v>
      </c>
      <c r="B27" s="64">
        <v>575</v>
      </c>
      <c r="C27" s="71">
        <v>97</v>
      </c>
      <c r="D27" s="64">
        <v>65</v>
      </c>
      <c r="E27" s="64">
        <v>88</v>
      </c>
      <c r="F27" s="64">
        <v>16</v>
      </c>
      <c r="G27" s="64">
        <v>0</v>
      </c>
      <c r="H27" s="64">
        <v>76</v>
      </c>
      <c r="I27" s="130">
        <v>20</v>
      </c>
      <c r="J27" s="72">
        <v>213</v>
      </c>
    </row>
    <row r="28" spans="1:10" ht="16.5" customHeight="1" x14ac:dyDescent="0.3">
      <c r="A28" s="46" t="s">
        <v>243</v>
      </c>
      <c r="B28" s="73">
        <v>281</v>
      </c>
      <c r="C28" s="74">
        <v>1</v>
      </c>
      <c r="D28" s="73">
        <v>2</v>
      </c>
      <c r="E28" s="73">
        <v>4</v>
      </c>
      <c r="F28" s="73">
        <v>3</v>
      </c>
      <c r="G28" s="73">
        <v>5</v>
      </c>
      <c r="H28" s="73">
        <v>3</v>
      </c>
      <c r="I28" s="131">
        <v>234</v>
      </c>
      <c r="J28" s="75">
        <v>29</v>
      </c>
    </row>
    <row r="29" spans="1:10" ht="16.5" customHeight="1" x14ac:dyDescent="0.3">
      <c r="A29" s="46" t="s">
        <v>244</v>
      </c>
      <c r="B29" s="64">
        <v>24</v>
      </c>
      <c r="C29" s="71">
        <v>5</v>
      </c>
      <c r="D29" s="64">
        <v>0</v>
      </c>
      <c r="E29" s="64">
        <v>1</v>
      </c>
      <c r="F29" s="64">
        <v>0</v>
      </c>
      <c r="G29" s="64">
        <v>0</v>
      </c>
      <c r="H29" s="64">
        <v>7</v>
      </c>
      <c r="I29" s="130">
        <v>0</v>
      </c>
      <c r="J29" s="72">
        <v>11</v>
      </c>
    </row>
    <row r="30" spans="1:10" ht="16.5" customHeight="1" x14ac:dyDescent="0.3">
      <c r="A30" s="46" t="s">
        <v>245</v>
      </c>
      <c r="B30" s="73">
        <v>17</v>
      </c>
      <c r="C30" s="74">
        <v>1</v>
      </c>
      <c r="D30" s="73">
        <v>2</v>
      </c>
      <c r="E30" s="73">
        <v>8</v>
      </c>
      <c r="F30" s="73">
        <v>2</v>
      </c>
      <c r="G30" s="73">
        <v>0</v>
      </c>
      <c r="H30" s="73">
        <v>0</v>
      </c>
      <c r="I30" s="131">
        <v>4</v>
      </c>
      <c r="J30" s="75">
        <v>0</v>
      </c>
    </row>
    <row r="31" spans="1:10" ht="16.5" customHeight="1" x14ac:dyDescent="0.3">
      <c r="A31" s="46" t="s">
        <v>246</v>
      </c>
      <c r="B31" s="64">
        <v>0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0</v>
      </c>
      <c r="J31" s="72">
        <v>0</v>
      </c>
    </row>
    <row r="32" spans="1:10" ht="16.5" customHeight="1" x14ac:dyDescent="0.3">
      <c r="A32" s="46" t="s">
        <v>247</v>
      </c>
      <c r="B32" s="73">
        <v>747</v>
      </c>
      <c r="C32" s="74">
        <v>104</v>
      </c>
      <c r="D32" s="73">
        <v>230</v>
      </c>
      <c r="E32" s="73">
        <v>41</v>
      </c>
      <c r="F32" s="73">
        <v>0</v>
      </c>
      <c r="G32" s="73">
        <v>297</v>
      </c>
      <c r="H32" s="73">
        <v>14</v>
      </c>
      <c r="I32" s="131">
        <v>3</v>
      </c>
      <c r="J32" s="75">
        <v>58</v>
      </c>
    </row>
    <row r="33" spans="1:10" ht="16.5" customHeight="1" x14ac:dyDescent="0.3">
      <c r="A33" s="46" t="s">
        <v>248</v>
      </c>
      <c r="B33" s="64">
        <v>94</v>
      </c>
      <c r="C33" s="71">
        <v>35</v>
      </c>
      <c r="D33" s="64">
        <v>4</v>
      </c>
      <c r="E33" s="64">
        <v>37</v>
      </c>
      <c r="F33" s="64">
        <v>1</v>
      </c>
      <c r="G33" s="64">
        <v>0</v>
      </c>
      <c r="H33" s="64">
        <v>13</v>
      </c>
      <c r="I33" s="130">
        <v>0</v>
      </c>
      <c r="J33" s="72">
        <v>4</v>
      </c>
    </row>
    <row r="34" spans="1:10" ht="16.5" customHeight="1" x14ac:dyDescent="0.3">
      <c r="A34" s="46" t="s">
        <v>249</v>
      </c>
      <c r="B34" s="73">
        <v>166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33</v>
      </c>
      <c r="J34" s="75">
        <v>133</v>
      </c>
    </row>
    <row r="35" spans="1:10" ht="16.5" customHeight="1" x14ac:dyDescent="0.3">
      <c r="A35" s="46" t="s">
        <v>250</v>
      </c>
      <c r="B35" s="64">
        <v>51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32</v>
      </c>
      <c r="J35" s="72">
        <v>19</v>
      </c>
    </row>
    <row r="36" spans="1:10" ht="16.5" customHeight="1" x14ac:dyDescent="0.3">
      <c r="A36" s="46" t="s">
        <v>251</v>
      </c>
      <c r="B36" s="73">
        <v>978</v>
      </c>
      <c r="C36" s="74">
        <v>72</v>
      </c>
      <c r="D36" s="73">
        <v>7</v>
      </c>
      <c r="E36" s="73">
        <v>208</v>
      </c>
      <c r="F36" s="73">
        <v>3</v>
      </c>
      <c r="G36" s="73">
        <v>7</v>
      </c>
      <c r="H36" s="73">
        <v>11</v>
      </c>
      <c r="I36" s="131">
        <v>35</v>
      </c>
      <c r="J36" s="75">
        <v>635</v>
      </c>
    </row>
    <row r="37" spans="1:10" ht="16.5" customHeight="1" x14ac:dyDescent="0.3">
      <c r="A37" s="47" t="s">
        <v>77</v>
      </c>
      <c r="B37" s="67">
        <v>27788</v>
      </c>
      <c r="C37" s="76">
        <v>2433</v>
      </c>
      <c r="D37" s="67">
        <v>2907</v>
      </c>
      <c r="E37" s="67">
        <v>7474</v>
      </c>
      <c r="F37" s="67">
        <v>237</v>
      </c>
      <c r="G37" s="67">
        <v>1112</v>
      </c>
      <c r="H37" s="67">
        <v>323</v>
      </c>
      <c r="I37" s="132">
        <v>2462</v>
      </c>
      <c r="J37" s="77">
        <v>8421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vrPjQArVpfSJxEIyMpPRlYUFgG3Mphd+o+a1GSY0k7NN5yJD7SFoIdzRCby0iUDtFbZBiL2xl4J4g6e9RYkQZQ==" saltValue="9iG12oOQP4ZMCy7nyJnp1Q==" spinCount="100000" sheet="1" objects="1" scenarios="1"/>
  <mergeCells count="1">
    <mergeCell ref="A1:B1"/>
  </mergeCells>
  <conditionalFormatting sqref="A8:A37">
    <cfRule type="cellIs" dxfId="193" priority="3" operator="between">
      <formula>-0.1</formula>
      <formula>0</formula>
    </cfRule>
  </conditionalFormatting>
  <conditionalFormatting sqref="C7:J7">
    <cfRule type="cellIs" dxfId="192" priority="2" operator="between">
      <formula>-0.1</formula>
      <formula>0</formula>
    </cfRule>
  </conditionalFormatting>
  <conditionalFormatting sqref="B7">
    <cfRule type="cellIs" dxfId="19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'Table of Contents'!A60&amp;", "&amp;'Table of Contents'!A3</f>
        <v>Total Number of AIF Other Funds, 2016:Q4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3">
        <v>6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6</v>
      </c>
      <c r="K8" s="63" t="e">
        <f>#REF!</f>
        <v>#REF!</v>
      </c>
      <c r="L8" s="63">
        <v>6</v>
      </c>
      <c r="M8" s="63">
        <v>0</v>
      </c>
    </row>
    <row r="9" spans="1:13" ht="16.5" customHeight="1" x14ac:dyDescent="0.3">
      <c r="A9" s="46" t="s">
        <v>224</v>
      </c>
      <c r="B9" s="64">
        <v>25</v>
      </c>
      <c r="C9" s="64">
        <v>0</v>
      </c>
      <c r="D9" s="64">
        <v>0</v>
      </c>
      <c r="E9" s="64">
        <v>0</v>
      </c>
      <c r="F9" s="64">
        <v>22</v>
      </c>
      <c r="G9" s="64">
        <v>1</v>
      </c>
      <c r="H9" s="64">
        <v>1</v>
      </c>
      <c r="I9" s="64">
        <v>0</v>
      </c>
      <c r="J9" s="64">
        <v>1</v>
      </c>
      <c r="K9" s="69" t="e">
        <f>#REF!</f>
        <v>#REF!</v>
      </c>
      <c r="L9" s="64">
        <v>24</v>
      </c>
      <c r="M9" s="64">
        <v>1</v>
      </c>
    </row>
    <row r="10" spans="1:13" ht="16.5" customHeight="1" x14ac:dyDescent="0.3">
      <c r="A10" s="46" t="s">
        <v>225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f>#REF!</f>
        <v>#REF!</v>
      </c>
      <c r="L10" s="63">
        <v>0</v>
      </c>
      <c r="M10" s="63">
        <v>0</v>
      </c>
    </row>
    <row r="11" spans="1:13" ht="16.5" customHeight="1" x14ac:dyDescent="0.3">
      <c r="A11" s="46" t="s">
        <v>226</v>
      </c>
      <c r="B11" s="64">
        <v>28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f>#REF!</f>
        <v>#REF!</v>
      </c>
      <c r="L11" s="64">
        <v>0</v>
      </c>
      <c r="M11" s="64">
        <v>0</v>
      </c>
    </row>
    <row r="12" spans="1:13" ht="16.5" customHeight="1" x14ac:dyDescent="0.3">
      <c r="A12" s="46" t="s">
        <v>227</v>
      </c>
      <c r="B12" s="63">
        <v>53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25</v>
      </c>
      <c r="I12" s="63">
        <v>6</v>
      </c>
      <c r="J12" s="63">
        <v>22</v>
      </c>
      <c r="K12" s="63" t="e">
        <f>#REF!</f>
        <v>#REF!</v>
      </c>
      <c r="L12" s="63">
        <v>126</v>
      </c>
      <c r="M12" s="63">
        <v>22</v>
      </c>
    </row>
    <row r="13" spans="1:13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f>#REF!</f>
        <v>#REF!</v>
      </c>
      <c r="L13" s="64">
        <v>0</v>
      </c>
      <c r="M13" s="64">
        <v>0</v>
      </c>
    </row>
    <row r="14" spans="1:13" ht="16.5" customHeight="1" x14ac:dyDescent="0.3">
      <c r="A14" s="46" t="s">
        <v>229</v>
      </c>
      <c r="B14" s="63">
        <v>27</v>
      </c>
      <c r="C14" s="63">
        <v>0</v>
      </c>
      <c r="D14" s="63">
        <v>0</v>
      </c>
      <c r="E14" s="63">
        <v>0</v>
      </c>
      <c r="F14" s="63">
        <v>0</v>
      </c>
      <c r="G14" s="63">
        <v>1</v>
      </c>
      <c r="H14" s="63">
        <v>2</v>
      </c>
      <c r="I14" s="63">
        <v>12</v>
      </c>
      <c r="J14" s="63">
        <v>12</v>
      </c>
      <c r="K14" s="63" t="e">
        <f>#REF!</f>
        <v>#REF!</v>
      </c>
      <c r="L14" s="63">
        <v>0</v>
      </c>
      <c r="M14" s="63">
        <v>0</v>
      </c>
    </row>
    <row r="15" spans="1:13" ht="16.5" customHeight="1" x14ac:dyDescent="0.3">
      <c r="A15" s="46" t="s">
        <v>230</v>
      </c>
      <c r="B15" s="64">
        <v>24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f>#REF!</f>
        <v>#REF!</v>
      </c>
      <c r="L15" s="64">
        <v>0</v>
      </c>
      <c r="M15" s="64">
        <v>0</v>
      </c>
    </row>
    <row r="16" spans="1:13" ht="16.5" customHeight="1" x14ac:dyDescent="0.3">
      <c r="A16" s="46" t="s">
        <v>231</v>
      </c>
      <c r="B16" s="63">
        <v>3928</v>
      </c>
      <c r="C16" s="63">
        <v>0</v>
      </c>
      <c r="D16" s="63">
        <v>0</v>
      </c>
      <c r="E16" s="63">
        <v>0</v>
      </c>
      <c r="F16" s="63">
        <v>1906</v>
      </c>
      <c r="G16" s="63">
        <v>310</v>
      </c>
      <c r="H16" s="63">
        <v>1589</v>
      </c>
      <c r="I16" s="63">
        <v>123</v>
      </c>
      <c r="J16" s="63">
        <v>0</v>
      </c>
      <c r="K16" s="63" t="e">
        <f>#REF!</f>
        <v>#REF!</v>
      </c>
      <c r="L16" s="63">
        <v>0</v>
      </c>
      <c r="M16" s="63">
        <v>0</v>
      </c>
    </row>
    <row r="17" spans="1:13" ht="16.5" customHeight="1" x14ac:dyDescent="0.3">
      <c r="A17" s="46" t="s">
        <v>232</v>
      </c>
      <c r="B17" s="64">
        <v>280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10</v>
      </c>
      <c r="J17" s="64">
        <v>270</v>
      </c>
      <c r="K17" s="69" t="e">
        <f>#REF!</f>
        <v>#REF!</v>
      </c>
      <c r="L17" s="64">
        <v>0</v>
      </c>
      <c r="M17" s="64">
        <v>0</v>
      </c>
    </row>
    <row r="18" spans="1:13" ht="16.5" customHeight="1" x14ac:dyDescent="0.3">
      <c r="A18" s="46" t="s">
        <v>233</v>
      </c>
      <c r="B18" s="63">
        <v>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2</v>
      </c>
      <c r="K18" s="63" t="e">
        <f>#REF!</f>
        <v>#REF!</v>
      </c>
      <c r="L18" s="63">
        <v>0</v>
      </c>
      <c r="M18" s="63">
        <v>2</v>
      </c>
    </row>
    <row r="19" spans="1:13" ht="16.5" customHeight="1" x14ac:dyDescent="0.3">
      <c r="A19" s="46" t="s">
        <v>234</v>
      </c>
      <c r="B19" s="64">
        <v>25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6</v>
      </c>
      <c r="J19" s="64">
        <v>19</v>
      </c>
      <c r="K19" s="69" t="e">
        <f>#REF!</f>
        <v>#REF!</v>
      </c>
      <c r="L19" s="64">
        <v>25</v>
      </c>
      <c r="M19" s="64">
        <v>0</v>
      </c>
    </row>
    <row r="20" spans="1:13" ht="16.5" customHeight="1" x14ac:dyDescent="0.3">
      <c r="A20" s="46" t="s">
        <v>235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f>#REF!</f>
        <v>#REF!</v>
      </c>
      <c r="L20" s="63">
        <v>0</v>
      </c>
      <c r="M20" s="63">
        <v>0</v>
      </c>
    </row>
    <row r="21" spans="1:13" ht="16.5" customHeight="1" x14ac:dyDescent="0.3">
      <c r="A21" s="46" t="s">
        <v>236</v>
      </c>
      <c r="B21" s="64">
        <v>64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64</v>
      </c>
      <c r="J21" s="64">
        <v>0</v>
      </c>
      <c r="K21" s="69" t="e">
        <f>#REF!</f>
        <v>#REF!</v>
      </c>
      <c r="L21" s="64">
        <v>64</v>
      </c>
      <c r="M21" s="64">
        <v>0</v>
      </c>
    </row>
    <row r="22" spans="1:13" ht="16.5" customHeight="1" x14ac:dyDescent="0.3">
      <c r="A22" s="46" t="s">
        <v>237</v>
      </c>
      <c r="B22" s="63">
        <v>316</v>
      </c>
      <c r="C22" s="63">
        <v>0</v>
      </c>
      <c r="D22" s="63">
        <v>0</v>
      </c>
      <c r="E22" s="63">
        <v>0</v>
      </c>
      <c r="F22" s="63">
        <v>0</v>
      </c>
      <c r="G22" s="63">
        <v>3</v>
      </c>
      <c r="H22" s="63">
        <v>12</v>
      </c>
      <c r="I22" s="63">
        <v>43</v>
      </c>
      <c r="J22" s="63">
        <v>258</v>
      </c>
      <c r="K22" s="63" t="e">
        <f>#REF!</f>
        <v>#REF!</v>
      </c>
      <c r="L22" s="63">
        <v>258</v>
      </c>
      <c r="M22" s="63">
        <v>0</v>
      </c>
    </row>
    <row r="23" spans="1:13" ht="16.5" customHeight="1" x14ac:dyDescent="0.3">
      <c r="A23" s="46" t="s">
        <v>238</v>
      </c>
      <c r="B23" s="64">
        <v>1647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213</v>
      </c>
      <c r="I23" s="64">
        <v>0</v>
      </c>
      <c r="J23" s="64">
        <v>1434</v>
      </c>
      <c r="K23" s="69" t="e">
        <f>#REF!</f>
        <v>#REF!</v>
      </c>
      <c r="L23" s="64">
        <v>0</v>
      </c>
      <c r="M23" s="64">
        <v>0</v>
      </c>
    </row>
    <row r="24" spans="1:13" ht="16.5" customHeight="1" x14ac:dyDescent="0.3">
      <c r="A24" s="46" t="s">
        <v>239</v>
      </c>
      <c r="B24" s="63">
        <v>368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43</v>
      </c>
      <c r="I24" s="63">
        <v>29</v>
      </c>
      <c r="J24" s="63">
        <v>295</v>
      </c>
      <c r="K24" s="63" t="e">
        <f>#REF!</f>
        <v>#REF!</v>
      </c>
      <c r="L24" s="63">
        <v>341</v>
      </c>
      <c r="M24" s="63">
        <v>27</v>
      </c>
    </row>
    <row r="25" spans="1:13" ht="16.5" customHeight="1" x14ac:dyDescent="0.3">
      <c r="A25" s="46" t="s">
        <v>240</v>
      </c>
      <c r="B25" s="64">
        <v>526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312</v>
      </c>
      <c r="I25" s="64">
        <v>65</v>
      </c>
      <c r="J25" s="64">
        <v>149</v>
      </c>
      <c r="K25" s="69" t="e">
        <f>#REF!</f>
        <v>#REF!</v>
      </c>
      <c r="L25" s="64">
        <v>0</v>
      </c>
      <c r="M25" s="64">
        <v>0</v>
      </c>
    </row>
    <row r="26" spans="1:13" ht="16.5" customHeight="1" x14ac:dyDescent="0.3">
      <c r="A26" s="46" t="s">
        <v>241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f>#REF!</f>
        <v>#REF!</v>
      </c>
      <c r="L26" s="63">
        <v>0</v>
      </c>
      <c r="M26" s="63">
        <v>0</v>
      </c>
    </row>
    <row r="27" spans="1:13" ht="16.5" customHeight="1" x14ac:dyDescent="0.3">
      <c r="A27" s="46" t="s">
        <v>242</v>
      </c>
      <c r="B27" s="64">
        <v>213</v>
      </c>
      <c r="C27" s="64">
        <v>0</v>
      </c>
      <c r="D27" s="64">
        <v>0</v>
      </c>
      <c r="E27" s="64">
        <v>0</v>
      </c>
      <c r="F27" s="64">
        <v>0</v>
      </c>
      <c r="G27" s="64">
        <v>55</v>
      </c>
      <c r="H27" s="64">
        <v>151</v>
      </c>
      <c r="I27" s="64">
        <v>0</v>
      </c>
      <c r="J27" s="64">
        <v>7</v>
      </c>
      <c r="K27" s="69" t="e">
        <f>#REF!</f>
        <v>#REF!</v>
      </c>
      <c r="L27" s="64">
        <v>0</v>
      </c>
      <c r="M27" s="64">
        <v>0</v>
      </c>
    </row>
    <row r="28" spans="1:13" ht="16.5" customHeight="1" x14ac:dyDescent="0.3">
      <c r="A28" s="46" t="s">
        <v>243</v>
      </c>
      <c r="B28" s="63">
        <v>29</v>
      </c>
      <c r="C28" s="63">
        <v>0</v>
      </c>
      <c r="D28" s="63">
        <v>0</v>
      </c>
      <c r="E28" s="63">
        <v>0</v>
      </c>
      <c r="F28" s="63">
        <v>16</v>
      </c>
      <c r="G28" s="63">
        <v>0</v>
      </c>
      <c r="H28" s="63">
        <v>1</v>
      </c>
      <c r="I28" s="63">
        <v>0</v>
      </c>
      <c r="J28" s="63">
        <v>12</v>
      </c>
      <c r="K28" s="63" t="e">
        <f>#REF!</f>
        <v>#REF!</v>
      </c>
      <c r="L28" s="63">
        <v>25</v>
      </c>
      <c r="M28" s="63">
        <v>4</v>
      </c>
    </row>
    <row r="29" spans="1:13" ht="16.5" customHeight="1" x14ac:dyDescent="0.3">
      <c r="A29" s="46" t="s">
        <v>244</v>
      </c>
      <c r="B29" s="64">
        <v>11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11</v>
      </c>
      <c r="K29" s="69" t="e">
        <f>#REF!</f>
        <v>#REF!</v>
      </c>
      <c r="L29" s="64">
        <v>0</v>
      </c>
      <c r="M29" s="64">
        <v>11</v>
      </c>
    </row>
    <row r="30" spans="1:13" ht="16.5" customHeight="1" x14ac:dyDescent="0.3">
      <c r="A30" s="46" t="s">
        <v>245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f>#REF!</f>
        <v>#REF!</v>
      </c>
      <c r="L30" s="63">
        <v>0</v>
      </c>
      <c r="M30" s="63">
        <v>0</v>
      </c>
    </row>
    <row r="31" spans="1:13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9" t="e">
        <f>#REF!</f>
        <v>#REF!</v>
      </c>
      <c r="L31" s="64">
        <v>0</v>
      </c>
      <c r="M31" s="64">
        <v>0</v>
      </c>
    </row>
    <row r="32" spans="1:13" ht="16.5" customHeight="1" x14ac:dyDescent="0.3">
      <c r="A32" s="46" t="s">
        <v>247</v>
      </c>
      <c r="B32" s="63">
        <v>58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58</v>
      </c>
      <c r="J32" s="63">
        <v>0</v>
      </c>
      <c r="K32" s="63" t="e">
        <f>#REF!</f>
        <v>#REF!</v>
      </c>
      <c r="L32" s="63">
        <v>58</v>
      </c>
      <c r="M32" s="63">
        <v>0</v>
      </c>
    </row>
    <row r="33" spans="1:13" ht="16.5" customHeight="1" x14ac:dyDescent="0.3">
      <c r="A33" s="46" t="s">
        <v>248</v>
      </c>
      <c r="B33" s="64">
        <v>4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3</v>
      </c>
      <c r="J33" s="64">
        <v>1</v>
      </c>
      <c r="K33" s="69" t="e">
        <f>#REF!</f>
        <v>#REF!</v>
      </c>
      <c r="L33" s="64">
        <v>1</v>
      </c>
      <c r="M33" s="64">
        <v>0</v>
      </c>
    </row>
    <row r="34" spans="1:13" ht="16.5" customHeight="1" x14ac:dyDescent="0.3">
      <c r="A34" s="46" t="s">
        <v>249</v>
      </c>
      <c r="B34" s="63">
        <v>133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20</v>
      </c>
      <c r="J34" s="63">
        <v>113</v>
      </c>
      <c r="K34" s="63" t="e">
        <f>#REF!</f>
        <v>#REF!</v>
      </c>
      <c r="L34" s="63">
        <v>0</v>
      </c>
      <c r="M34" s="63">
        <v>0</v>
      </c>
    </row>
    <row r="35" spans="1:13" ht="16.5" customHeight="1" x14ac:dyDescent="0.3">
      <c r="A35" s="46" t="s">
        <v>250</v>
      </c>
      <c r="B35" s="64">
        <v>19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9</v>
      </c>
      <c r="I35" s="64">
        <v>0</v>
      </c>
      <c r="J35" s="64">
        <v>10</v>
      </c>
      <c r="K35" s="69" t="e">
        <f>#REF!</f>
        <v>#REF!</v>
      </c>
      <c r="L35" s="64">
        <v>1</v>
      </c>
      <c r="M35" s="64">
        <v>8</v>
      </c>
    </row>
    <row r="36" spans="1:13" ht="16.5" customHeight="1" x14ac:dyDescent="0.3">
      <c r="A36" s="46" t="s">
        <v>251</v>
      </c>
      <c r="B36" s="63">
        <v>635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635</v>
      </c>
      <c r="K36" s="63" t="e">
        <f>#REF!</f>
        <v>#REF!</v>
      </c>
      <c r="L36" s="63">
        <v>0</v>
      </c>
      <c r="M36" s="63">
        <v>0</v>
      </c>
    </row>
    <row r="37" spans="1:13" ht="16.5" customHeight="1" x14ac:dyDescent="0.3">
      <c r="A37" s="47" t="s">
        <v>77</v>
      </c>
      <c r="B37" s="67">
        <v>8421</v>
      </c>
      <c r="C37" s="67">
        <v>0</v>
      </c>
      <c r="D37" s="67">
        <v>1</v>
      </c>
      <c r="E37" s="67">
        <v>0</v>
      </c>
      <c r="F37" s="67">
        <v>1944</v>
      </c>
      <c r="G37" s="67">
        <v>370</v>
      </c>
      <c r="H37" s="67">
        <v>2358</v>
      </c>
      <c r="I37" s="67">
        <v>439</v>
      </c>
      <c r="J37" s="67">
        <v>3257</v>
      </c>
      <c r="K37" s="70" t="e">
        <f>#REF!</f>
        <v>#REF!</v>
      </c>
      <c r="L37" s="67">
        <v>929</v>
      </c>
      <c r="M37" s="67">
        <v>75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XbwwCKRIg/pmXeHR5Ksc+e3uVrZd/0s4KWoZusj5dAykFMh9/o14LFy/2z9m51YrzZJMaVQ/7b6707Ngf1TgA==" saltValue="lAbLY3oAzCo2WgmapvQvIw==" spinCount="100000" sheet="1" objects="1" scenarios="1"/>
  <mergeCells count="1">
    <mergeCell ref="A1:B1"/>
  </mergeCells>
  <conditionalFormatting sqref="A8:A37">
    <cfRule type="cellIs" dxfId="190" priority="4" operator="between">
      <formula>-0.1</formula>
      <formula>0</formula>
    </cfRule>
  </conditionalFormatting>
  <conditionalFormatting sqref="C7:J7">
    <cfRule type="cellIs" dxfId="189" priority="3" operator="between">
      <formula>-0.1</formula>
      <formula>0</formula>
    </cfRule>
  </conditionalFormatting>
  <conditionalFormatting sqref="L7:M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Contents'!A61&amp;", "&amp;'Table of Contents'!A3</f>
        <v>Total Number of AIF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237</v>
      </c>
      <c r="H8" s="66">
        <v>23</v>
      </c>
      <c r="I8" s="66">
        <v>10</v>
      </c>
      <c r="J8" s="66">
        <v>198</v>
      </c>
      <c r="K8" s="66">
        <v>6</v>
      </c>
    </row>
    <row r="9" spans="1:1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79</v>
      </c>
      <c r="H9" s="64">
        <v>8</v>
      </c>
      <c r="I9" s="64">
        <v>10</v>
      </c>
      <c r="J9" s="64">
        <v>60</v>
      </c>
      <c r="K9" s="64">
        <v>1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229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45</v>
      </c>
      <c r="H14" s="66">
        <v>5</v>
      </c>
      <c r="I14" s="66">
        <v>8</v>
      </c>
      <c r="J14" s="66">
        <v>30</v>
      </c>
      <c r="K14" s="66">
        <v>2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29</v>
      </c>
      <c r="H15" s="64">
        <v>17</v>
      </c>
      <c r="I15" s="64">
        <v>12</v>
      </c>
      <c r="J15" s="64">
        <v>0</v>
      </c>
      <c r="K15" s="6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232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183</v>
      </c>
      <c r="H17" s="64">
        <v>13</v>
      </c>
      <c r="I17" s="64">
        <v>1</v>
      </c>
      <c r="J17" s="64">
        <v>134</v>
      </c>
      <c r="K17" s="64">
        <v>35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234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140</v>
      </c>
      <c r="H19" s="64">
        <v>30</v>
      </c>
      <c r="I19" s="64">
        <v>6</v>
      </c>
      <c r="J19" s="64">
        <v>58</v>
      </c>
      <c r="K19" s="64">
        <v>46</v>
      </c>
    </row>
    <row r="20" spans="1:11" ht="16.5" customHeight="1" x14ac:dyDescent="0.3">
      <c r="A20" s="46" t="s">
        <v>235</v>
      </c>
      <c r="B20" s="66">
        <v>0</v>
      </c>
      <c r="C20" s="66">
        <v>0</v>
      </c>
      <c r="D20" s="66">
        <v>0</v>
      </c>
      <c r="E20" s="66">
        <v>0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236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49</v>
      </c>
      <c r="H21" s="64">
        <v>0</v>
      </c>
      <c r="I21" s="64">
        <v>0</v>
      </c>
      <c r="J21" s="64">
        <v>22</v>
      </c>
      <c r="K21" s="64">
        <v>27</v>
      </c>
    </row>
    <row r="22" spans="1:11" ht="16.5" customHeight="1" x14ac:dyDescent="0.3">
      <c r="A22" s="46" t="s">
        <v>237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26</v>
      </c>
      <c r="H22" s="66">
        <v>0</v>
      </c>
      <c r="I22" s="66">
        <v>0</v>
      </c>
      <c r="J22" s="66">
        <v>0</v>
      </c>
      <c r="K22" s="66">
        <v>26</v>
      </c>
    </row>
    <row r="23" spans="1:11" ht="16.5" customHeight="1" x14ac:dyDescent="0.3">
      <c r="A23" s="46" t="s">
        <v>238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1154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239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42</v>
      </c>
      <c r="H24" s="66">
        <v>8</v>
      </c>
      <c r="I24" s="66">
        <v>1</v>
      </c>
      <c r="J24" s="66">
        <v>0</v>
      </c>
      <c r="K24" s="66">
        <v>33</v>
      </c>
    </row>
    <row r="25" spans="1:11" ht="16.5" customHeight="1" x14ac:dyDescent="0.3">
      <c r="A25" s="46" t="s">
        <v>240</v>
      </c>
      <c r="B25" s="64">
        <v>2</v>
      </c>
      <c r="C25" s="64">
        <v>0</v>
      </c>
      <c r="D25" s="64">
        <v>0</v>
      </c>
      <c r="E25" s="64">
        <v>0</v>
      </c>
      <c r="F25" s="65"/>
      <c r="G25" s="64">
        <v>386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85</v>
      </c>
      <c r="H27" s="64">
        <v>34</v>
      </c>
      <c r="I27" s="64">
        <v>12</v>
      </c>
      <c r="J27" s="64">
        <v>22</v>
      </c>
      <c r="K27" s="64">
        <v>17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13</v>
      </c>
      <c r="H28" s="66">
        <v>0</v>
      </c>
      <c r="I28" s="66">
        <v>1</v>
      </c>
      <c r="J28" s="66">
        <v>1</v>
      </c>
      <c r="K28" s="66">
        <v>11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245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248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43</v>
      </c>
      <c r="H33" s="64">
        <v>14</v>
      </c>
      <c r="I33" s="64">
        <v>4</v>
      </c>
      <c r="J33" s="64">
        <v>20</v>
      </c>
      <c r="K33" s="64">
        <v>5</v>
      </c>
    </row>
    <row r="34" spans="1:11" ht="16.5" customHeight="1" x14ac:dyDescent="0.3">
      <c r="A34" s="46" t="s">
        <v>249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34</v>
      </c>
      <c r="H34" s="66">
        <v>0</v>
      </c>
      <c r="I34" s="66">
        <v>0</v>
      </c>
      <c r="J34" s="66">
        <v>0</v>
      </c>
      <c r="K34" s="66">
        <v>34</v>
      </c>
    </row>
    <row r="35" spans="1:11" ht="16.5" customHeight="1" x14ac:dyDescent="0.3">
      <c r="A35" s="46" t="s">
        <v>250</v>
      </c>
      <c r="B35" s="64">
        <v>10</v>
      </c>
      <c r="C35" s="64">
        <v>0</v>
      </c>
      <c r="D35" s="64">
        <v>0</v>
      </c>
      <c r="E35" s="64">
        <v>0</v>
      </c>
      <c r="F35" s="65"/>
      <c r="G35" s="64">
        <v>14</v>
      </c>
      <c r="H35" s="64">
        <v>0</v>
      </c>
      <c r="I35" s="64">
        <v>0</v>
      </c>
      <c r="J35" s="64">
        <v>0</v>
      </c>
      <c r="K35" s="64">
        <v>0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348</v>
      </c>
      <c r="H36" s="66">
        <v>36</v>
      </c>
      <c r="I36" s="66">
        <v>2</v>
      </c>
      <c r="J36" s="66">
        <v>154</v>
      </c>
      <c r="K36" s="66">
        <v>156</v>
      </c>
    </row>
    <row r="37" spans="1:11" ht="16.5" customHeight="1" x14ac:dyDescent="0.3">
      <c r="A37" s="47" t="s">
        <v>77</v>
      </c>
      <c r="B37" s="67">
        <v>27</v>
      </c>
      <c r="C37" s="67">
        <v>5</v>
      </c>
      <c r="D37" s="67">
        <v>0</v>
      </c>
      <c r="E37" s="67">
        <v>10</v>
      </c>
      <c r="F37" s="68"/>
      <c r="G37" s="67">
        <v>2907</v>
      </c>
      <c r="H37" s="67">
        <v>188</v>
      </c>
      <c r="I37" s="67">
        <v>67</v>
      </c>
      <c r="J37" s="67">
        <v>699</v>
      </c>
      <c r="K37" s="67">
        <v>399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Eg4j+wWKVfTbUEDuxoCAitOQ3CYcTIVZI9rLx91lS9t6kI2PUxOLX343bD4D+CnE6iUOdUu2s8GFKySerblaQ==" saltValue="nxif6x8UdmcSF2Zm8MqSOw==" spinCount="100000" sheet="1" objects="1" scenarios="1"/>
  <mergeCells count="1">
    <mergeCell ref="A1:B1"/>
  </mergeCells>
  <conditionalFormatting sqref="A8:A37">
    <cfRule type="cellIs" dxfId="186" priority="5" operator="between">
      <formula>-0.1</formula>
      <formula>0</formula>
    </cfRule>
  </conditionalFormatting>
  <conditionalFormatting sqref="C7:E7">
    <cfRule type="cellIs" dxfId="185" priority="4" operator="between">
      <formula>-0.1</formula>
      <formula>0</formula>
    </cfRule>
  </conditionalFormatting>
  <conditionalFormatting sqref="H7:K7">
    <cfRule type="cellIs" dxfId="184" priority="3" operator="between">
      <formula>-0.1</formula>
      <formula>0</formula>
    </cfRule>
  </conditionalFormatting>
  <conditionalFormatting sqref="G7">
    <cfRule type="cellIs" dxfId="183" priority="2" operator="between">
      <formula>-0.1</formula>
      <formula>0</formula>
    </cfRule>
  </conditionalFormatting>
  <conditionalFormatting sqref="B7">
    <cfRule type="cellIs" dxfId="18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'Table of Contents'!A62&amp;", "&amp;'Table of Contents'!A3</f>
        <v>Total Number of AIF Institutional Funds, 2016:Q4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6">
        <v>841</v>
      </c>
      <c r="C8" s="66">
        <v>58</v>
      </c>
      <c r="D8" s="66">
        <v>190</v>
      </c>
      <c r="E8" s="66">
        <v>587</v>
      </c>
      <c r="F8" s="66">
        <v>0</v>
      </c>
      <c r="G8" s="66">
        <v>4</v>
      </c>
      <c r="H8" s="66">
        <v>0</v>
      </c>
      <c r="I8" s="66">
        <v>0</v>
      </c>
      <c r="J8" s="66">
        <v>0</v>
      </c>
      <c r="K8" s="92">
        <v>2</v>
      </c>
    </row>
    <row r="9" spans="1:11" s="50" customFormat="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229</v>
      </c>
      <c r="B14" s="66">
        <v>301</v>
      </c>
      <c r="C14" s="66">
        <v>149</v>
      </c>
      <c r="D14" s="66">
        <v>117</v>
      </c>
      <c r="E14" s="66">
        <v>31</v>
      </c>
      <c r="F14" s="66">
        <v>3</v>
      </c>
      <c r="G14" s="66">
        <v>0</v>
      </c>
      <c r="H14" s="66">
        <v>1</v>
      </c>
      <c r="I14" s="66">
        <v>0</v>
      </c>
      <c r="J14" s="66">
        <v>0</v>
      </c>
      <c r="K14" s="92">
        <v>0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232</v>
      </c>
      <c r="B17" s="64">
        <v>3850</v>
      </c>
      <c r="C17" s="64">
        <v>163</v>
      </c>
      <c r="D17" s="64">
        <v>639</v>
      </c>
      <c r="E17" s="64">
        <v>2483</v>
      </c>
      <c r="F17" s="64">
        <v>2</v>
      </c>
      <c r="G17" s="64">
        <v>323</v>
      </c>
      <c r="H17" s="64">
        <v>0</v>
      </c>
      <c r="I17" s="64">
        <v>0</v>
      </c>
      <c r="J17" s="64">
        <v>6</v>
      </c>
      <c r="K17" s="84">
        <v>234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234</v>
      </c>
      <c r="B19" s="64">
        <v>44</v>
      </c>
      <c r="C19" s="64">
        <v>8</v>
      </c>
      <c r="D19" s="64">
        <v>5</v>
      </c>
      <c r="E19" s="64">
        <v>1</v>
      </c>
      <c r="F19" s="64">
        <v>3</v>
      </c>
      <c r="G19" s="64">
        <v>18</v>
      </c>
      <c r="H19" s="64">
        <v>0</v>
      </c>
      <c r="I19" s="64">
        <v>0</v>
      </c>
      <c r="J19" s="64">
        <v>6</v>
      </c>
      <c r="K19" s="84">
        <v>3</v>
      </c>
    </row>
    <row r="20" spans="1:11" ht="16.5" customHeight="1" x14ac:dyDescent="0.3">
      <c r="A20" s="46" t="s">
        <v>235</v>
      </c>
      <c r="B20" s="66">
        <v>2145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236</v>
      </c>
      <c r="B21" s="64">
        <v>329</v>
      </c>
      <c r="C21" s="64">
        <v>0</v>
      </c>
      <c r="D21" s="64">
        <v>3</v>
      </c>
      <c r="E21" s="64">
        <v>4</v>
      </c>
      <c r="F21" s="64">
        <v>0</v>
      </c>
      <c r="G21" s="64">
        <v>264</v>
      </c>
      <c r="H21" s="64">
        <v>0</v>
      </c>
      <c r="I21" s="64">
        <v>0</v>
      </c>
      <c r="J21" s="64">
        <v>58</v>
      </c>
      <c r="K21" s="84">
        <v>0</v>
      </c>
    </row>
    <row r="22" spans="1:11" ht="16.5" customHeight="1" x14ac:dyDescent="0.3">
      <c r="A22" s="46" t="s">
        <v>237</v>
      </c>
      <c r="B22" s="66">
        <v>2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2</v>
      </c>
    </row>
    <row r="23" spans="1:11" ht="16.5" customHeight="1" x14ac:dyDescent="0.3">
      <c r="A23" s="46" t="s">
        <v>238</v>
      </c>
      <c r="B23" s="64">
        <v>3469</v>
      </c>
      <c r="C23" s="64">
        <v>329</v>
      </c>
      <c r="D23" s="64">
        <v>531</v>
      </c>
      <c r="E23" s="64">
        <v>1032</v>
      </c>
      <c r="F23" s="64">
        <v>13</v>
      </c>
      <c r="G23" s="64">
        <v>315</v>
      </c>
      <c r="H23" s="64">
        <v>0</v>
      </c>
      <c r="I23" s="64">
        <v>196</v>
      </c>
      <c r="J23" s="64">
        <v>0</v>
      </c>
      <c r="K23" s="84">
        <v>1053</v>
      </c>
    </row>
    <row r="24" spans="1:11" ht="16.5" customHeight="1" x14ac:dyDescent="0.3">
      <c r="A24" s="46" t="s">
        <v>239</v>
      </c>
      <c r="B24" s="66">
        <v>546</v>
      </c>
      <c r="C24" s="66">
        <v>90</v>
      </c>
      <c r="D24" s="66">
        <v>30</v>
      </c>
      <c r="E24" s="66">
        <v>25</v>
      </c>
      <c r="F24" s="66">
        <v>0</v>
      </c>
      <c r="G24" s="66">
        <v>33</v>
      </c>
      <c r="H24" s="66">
        <v>0</v>
      </c>
      <c r="I24" s="66">
        <v>44</v>
      </c>
      <c r="J24" s="66">
        <v>29</v>
      </c>
      <c r="K24" s="92">
        <v>295</v>
      </c>
    </row>
    <row r="25" spans="1:11" ht="16.5" customHeight="1" x14ac:dyDescent="0.3">
      <c r="A25" s="46" t="s">
        <v>240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245</v>
      </c>
      <c r="B30" s="66">
        <v>4</v>
      </c>
      <c r="C30" s="66">
        <v>1</v>
      </c>
      <c r="D30" s="66">
        <v>2</v>
      </c>
      <c r="E30" s="66">
        <v>1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8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248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249</v>
      </c>
      <c r="B34" s="66">
        <v>47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1</v>
      </c>
      <c r="K34" s="92">
        <v>34</v>
      </c>
    </row>
    <row r="35" spans="1:11" ht="16.5" customHeight="1" x14ac:dyDescent="0.3">
      <c r="A35" s="46" t="s">
        <v>250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11578</v>
      </c>
      <c r="C37" s="67">
        <v>798</v>
      </c>
      <c r="D37" s="67">
        <v>1517</v>
      </c>
      <c r="E37" s="67">
        <v>4164</v>
      </c>
      <c r="F37" s="67">
        <v>21</v>
      </c>
      <c r="G37" s="67">
        <v>969</v>
      </c>
      <c r="H37" s="67">
        <v>1</v>
      </c>
      <c r="I37" s="67">
        <v>240</v>
      </c>
      <c r="J37" s="67">
        <v>100</v>
      </c>
      <c r="K37" s="86">
        <v>1623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1iy9hAENIAxlKUO1vBVASP8eL6Y+JqaF9IMTtcTBwFrFHtfijvka27OVDqdYx+o0deu9SC43pweT+IY+HdqJEQ==" saltValue="LLnGUfpQm7Lz60ry9VY36Q==" spinCount="100000" sheet="1" objects="1" scenarios="1"/>
  <mergeCells count="1">
    <mergeCell ref="A1:B1"/>
  </mergeCells>
  <conditionalFormatting sqref="A8:A37">
    <cfRule type="cellIs" dxfId="181" priority="3" operator="between">
      <formula>-0.1</formula>
      <formula>0</formula>
    </cfRule>
  </conditionalFormatting>
  <conditionalFormatting sqref="C7:K7">
    <cfRule type="cellIs" dxfId="180" priority="2" operator="between">
      <formula>-0.1</formula>
      <formula>0</formula>
    </cfRule>
  </conditionalFormatting>
  <conditionalFormatting sqref="B7">
    <cfRule type="cellIs" dxfId="1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L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Contents'!C7</f>
        <v>Table 2.1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Contents'!A7&amp;", "&amp;'Table of Contents'!A3</f>
        <v>Total Net Assets, Net Sales and Number of UCITS and AIF, 2016:Q4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6">
        <v>173797.93799999999</v>
      </c>
      <c r="C8" s="102">
        <v>80301.202999999994</v>
      </c>
      <c r="D8" s="6">
        <v>93496.735000000001</v>
      </c>
      <c r="E8" s="41"/>
      <c r="F8" s="6">
        <v>119.045</v>
      </c>
      <c r="G8" s="102">
        <v>-652.93700000000001</v>
      </c>
      <c r="H8" s="6">
        <v>771.98199999999997</v>
      </c>
      <c r="J8" s="78">
        <v>2031</v>
      </c>
      <c r="K8" s="124">
        <v>1021</v>
      </c>
      <c r="L8" s="78">
        <v>1010</v>
      </c>
    </row>
    <row r="9" spans="1:12" ht="16.5" customHeight="1" x14ac:dyDescent="0.3">
      <c r="A9" s="46" t="s">
        <v>224</v>
      </c>
      <c r="B9" s="100">
        <v>126929.335214673</v>
      </c>
      <c r="C9" s="94">
        <v>78823.265679539996</v>
      </c>
      <c r="D9" s="100">
        <v>48106.069535133</v>
      </c>
      <c r="E9" s="41"/>
      <c r="F9" s="100">
        <v>0</v>
      </c>
      <c r="G9" s="94">
        <v>0</v>
      </c>
      <c r="H9" s="100">
        <v>0</v>
      </c>
      <c r="J9" s="122">
        <v>1214</v>
      </c>
      <c r="K9" s="123">
        <v>619</v>
      </c>
      <c r="L9" s="122">
        <v>595</v>
      </c>
    </row>
    <row r="10" spans="1:12" ht="16.5" customHeight="1" x14ac:dyDescent="0.3">
      <c r="A10" s="46" t="s">
        <v>225</v>
      </c>
      <c r="B10" s="6">
        <v>1038.7155439999999</v>
      </c>
      <c r="C10" s="102">
        <v>1022.539893</v>
      </c>
      <c r="D10" s="6">
        <v>16.175650999999998</v>
      </c>
      <c r="E10" s="41"/>
      <c r="F10" s="6">
        <v>87.431307290000007</v>
      </c>
      <c r="G10" s="102">
        <v>87.431307290000007</v>
      </c>
      <c r="H10" s="6">
        <v>0</v>
      </c>
      <c r="J10" s="78">
        <v>113</v>
      </c>
      <c r="K10" s="124">
        <v>111</v>
      </c>
      <c r="L10" s="78">
        <v>2</v>
      </c>
    </row>
    <row r="11" spans="1:12" ht="16.5" customHeight="1" x14ac:dyDescent="0.3">
      <c r="A11" s="46" t="s">
        <v>226</v>
      </c>
      <c r="B11" s="100">
        <v>21349.188999999998</v>
      </c>
      <c r="C11" s="94">
        <v>18440.776000000002</v>
      </c>
      <c r="D11" s="100">
        <v>2908.413</v>
      </c>
      <c r="E11" s="41"/>
      <c r="F11" s="100">
        <v>4209.53</v>
      </c>
      <c r="G11" s="94">
        <v>4209.53</v>
      </c>
      <c r="H11" s="100">
        <v>0</v>
      </c>
      <c r="J11" s="122">
        <v>118</v>
      </c>
      <c r="K11" s="123">
        <v>89</v>
      </c>
      <c r="L11" s="122">
        <v>29</v>
      </c>
    </row>
    <row r="12" spans="1:12" ht="16.5" customHeight="1" x14ac:dyDescent="0.3">
      <c r="A12" s="46" t="s">
        <v>227</v>
      </c>
      <c r="B12" s="6">
        <v>2177</v>
      </c>
      <c r="C12" s="102">
        <v>108</v>
      </c>
      <c r="D12" s="6">
        <v>2069</v>
      </c>
      <c r="E12" s="41"/>
      <c r="F12" s="6">
        <v>25.5</v>
      </c>
      <c r="G12" s="102">
        <v>18</v>
      </c>
      <c r="H12" s="6">
        <v>7.5</v>
      </c>
      <c r="J12" s="78">
        <v>169</v>
      </c>
      <c r="K12" s="124">
        <v>21</v>
      </c>
      <c r="L12" s="78">
        <v>148</v>
      </c>
    </row>
    <row r="13" spans="1:12" ht="16.5" customHeight="1" x14ac:dyDescent="0.3">
      <c r="A13" s="46" t="s">
        <v>228</v>
      </c>
      <c r="B13" s="100">
        <v>248899.00099999999</v>
      </c>
      <c r="C13" s="94">
        <v>231135.48389999999</v>
      </c>
      <c r="D13" s="100">
        <v>17763.51713</v>
      </c>
      <c r="E13" s="41"/>
      <c r="F13" s="100">
        <v>11459.461569999999</v>
      </c>
      <c r="G13" s="94">
        <v>9648.0248510000001</v>
      </c>
      <c r="H13" s="100">
        <v>1811.436719</v>
      </c>
      <c r="J13" s="122">
        <v>144</v>
      </c>
      <c r="K13" s="123">
        <v>141</v>
      </c>
      <c r="L13" s="122">
        <v>3</v>
      </c>
    </row>
    <row r="14" spans="1:12" ht="16.5" customHeight="1" x14ac:dyDescent="0.3">
      <c r="A14" s="46" t="s">
        <v>229</v>
      </c>
      <c r="B14" s="6">
        <v>2051657.3119999999</v>
      </c>
      <c r="C14" s="102">
        <v>873203.99199999997</v>
      </c>
      <c r="D14" s="6">
        <v>1178453.32</v>
      </c>
      <c r="E14" s="41"/>
      <c r="F14" s="6">
        <v>-6374.268</v>
      </c>
      <c r="G14" s="102">
        <v>19699.756000000001</v>
      </c>
      <c r="H14" s="6">
        <v>-26074.024000000001</v>
      </c>
      <c r="J14" s="78">
        <v>949</v>
      </c>
      <c r="K14" s="124">
        <v>595</v>
      </c>
      <c r="L14" s="78">
        <v>354</v>
      </c>
    </row>
    <row r="15" spans="1:12" ht="16.5" customHeight="1" x14ac:dyDescent="0.3">
      <c r="A15" s="46" t="s">
        <v>230</v>
      </c>
      <c r="B15" s="100">
        <v>106395.0126</v>
      </c>
      <c r="C15" s="94">
        <v>86179.747560000003</v>
      </c>
      <c r="D15" s="100">
        <v>20215.265060000002</v>
      </c>
      <c r="E15" s="41"/>
      <c r="F15" s="100">
        <v>1769.9381969999999</v>
      </c>
      <c r="G15" s="94">
        <v>1561.155728</v>
      </c>
      <c r="H15" s="100">
        <v>208.78246830000001</v>
      </c>
      <c r="J15" s="122">
        <v>459</v>
      </c>
      <c r="K15" s="123">
        <v>350</v>
      </c>
      <c r="L15" s="122">
        <v>109</v>
      </c>
    </row>
    <row r="16" spans="1:12" ht="16.5" customHeight="1" x14ac:dyDescent="0.3">
      <c r="A16" s="46" t="s">
        <v>231</v>
      </c>
      <c r="B16" s="6">
        <v>1783830</v>
      </c>
      <c r="C16" s="102">
        <v>795696</v>
      </c>
      <c r="D16" s="6">
        <v>988134</v>
      </c>
      <c r="E16" s="41"/>
      <c r="F16" s="6">
        <v>12200</v>
      </c>
      <c r="G16" s="102">
        <v>8300</v>
      </c>
      <c r="H16" s="6">
        <v>3900</v>
      </c>
      <c r="J16" s="78">
        <v>10952</v>
      </c>
      <c r="K16" s="124">
        <v>3164</v>
      </c>
      <c r="L16" s="78">
        <v>7788</v>
      </c>
    </row>
    <row r="17" spans="1:12" ht="16.5" customHeight="1" x14ac:dyDescent="0.3">
      <c r="A17" s="46" t="s">
        <v>232</v>
      </c>
      <c r="B17" s="100">
        <v>1885937.4939999999</v>
      </c>
      <c r="C17" s="94">
        <v>328484.11700000003</v>
      </c>
      <c r="D17" s="100">
        <v>1557453.3770000001</v>
      </c>
      <c r="E17" s="41"/>
      <c r="F17" s="100">
        <v>34716.857000000004</v>
      </c>
      <c r="G17" s="94">
        <v>4544.1289999999999</v>
      </c>
      <c r="H17" s="100">
        <v>30172.727999999999</v>
      </c>
      <c r="J17" s="122">
        <v>6011</v>
      </c>
      <c r="K17" s="123">
        <v>1754</v>
      </c>
      <c r="L17" s="122">
        <v>4257</v>
      </c>
    </row>
    <row r="18" spans="1:12" ht="16.5" customHeight="1" x14ac:dyDescent="0.3">
      <c r="A18" s="46" t="s">
        <v>233</v>
      </c>
      <c r="B18" s="6">
        <v>7090.2169999999996</v>
      </c>
      <c r="C18" s="102">
        <v>4347.2420000000002</v>
      </c>
      <c r="D18" s="6">
        <v>2742.9749999999999</v>
      </c>
      <c r="E18" s="41"/>
      <c r="F18" s="6">
        <v>-109.24299999999999</v>
      </c>
      <c r="G18" s="102">
        <v>-109.24299999999999</v>
      </c>
      <c r="H18" s="6">
        <v>0</v>
      </c>
      <c r="J18" s="78">
        <v>165</v>
      </c>
      <c r="K18" s="124">
        <v>158</v>
      </c>
      <c r="L18" s="78">
        <v>7</v>
      </c>
    </row>
    <row r="19" spans="1:12" ht="16.5" customHeight="1" x14ac:dyDescent="0.3">
      <c r="A19" s="46" t="s">
        <v>234</v>
      </c>
      <c r="B19" s="100">
        <v>5803791.3391742697</v>
      </c>
      <c r="C19" s="94">
        <v>206573.91818500799</v>
      </c>
      <c r="D19" s="100">
        <v>5597217.4209892601</v>
      </c>
      <c r="E19" s="41"/>
      <c r="F19" s="100">
        <v>21741.0019473988</v>
      </c>
      <c r="G19" s="94">
        <v>5288.9148886857702</v>
      </c>
      <c r="H19" s="100">
        <v>16452.087058713001</v>
      </c>
      <c r="J19" s="122">
        <v>608</v>
      </c>
      <c r="K19" s="123">
        <v>21</v>
      </c>
      <c r="L19" s="122">
        <v>587</v>
      </c>
    </row>
    <row r="20" spans="1:12" ht="16.5" customHeight="1" x14ac:dyDescent="0.3">
      <c r="A20" s="46" t="s">
        <v>235</v>
      </c>
      <c r="B20" s="6">
        <v>2084748</v>
      </c>
      <c r="C20" s="102">
        <v>1578920</v>
      </c>
      <c r="D20" s="6">
        <v>505828</v>
      </c>
      <c r="E20" s="41"/>
      <c r="F20" s="6">
        <v>55736</v>
      </c>
      <c r="G20" s="102">
        <v>46808</v>
      </c>
      <c r="H20" s="6">
        <v>8930</v>
      </c>
      <c r="J20" s="78">
        <v>6470</v>
      </c>
      <c r="K20" s="124">
        <v>4051</v>
      </c>
      <c r="L20" s="78">
        <v>2419</v>
      </c>
    </row>
    <row r="21" spans="1:12" ht="16.5" customHeight="1" x14ac:dyDescent="0.3">
      <c r="A21" s="46" t="s">
        <v>236</v>
      </c>
      <c r="B21" s="100">
        <v>297704.18</v>
      </c>
      <c r="C21" s="94">
        <v>234213.72</v>
      </c>
      <c r="D21" s="100">
        <v>63490.46</v>
      </c>
      <c r="E21" s="41"/>
      <c r="F21" s="100">
        <v>4086.67</v>
      </c>
      <c r="G21" s="94">
        <v>4127.29</v>
      </c>
      <c r="H21" s="100">
        <v>-40.619999999999997</v>
      </c>
      <c r="J21" s="122">
        <v>1309</v>
      </c>
      <c r="K21" s="123">
        <v>930</v>
      </c>
      <c r="L21" s="122">
        <v>379</v>
      </c>
    </row>
    <row r="22" spans="1:12" ht="16.5" customHeight="1" x14ac:dyDescent="0.3">
      <c r="A22" s="46" t="s">
        <v>237</v>
      </c>
      <c r="B22" s="6">
        <v>47362.28</v>
      </c>
      <c r="C22" s="102">
        <v>28399.79</v>
      </c>
      <c r="D22" s="6">
        <v>18962.490000000002</v>
      </c>
      <c r="E22" s="41"/>
      <c r="F22" s="6">
        <v>729.59</v>
      </c>
      <c r="G22" s="102">
        <v>510.5</v>
      </c>
      <c r="H22" s="6">
        <v>219.09</v>
      </c>
      <c r="J22" s="78">
        <v>1352</v>
      </c>
      <c r="K22" s="124">
        <v>853</v>
      </c>
      <c r="L22" s="78">
        <v>499</v>
      </c>
    </row>
    <row r="23" spans="1:12" ht="16.5" customHeight="1" x14ac:dyDescent="0.3">
      <c r="A23" s="46" t="s">
        <v>238</v>
      </c>
      <c r="B23" s="100">
        <v>3701076</v>
      </c>
      <c r="C23" s="94">
        <v>3116104</v>
      </c>
      <c r="D23" s="100">
        <v>584972</v>
      </c>
      <c r="E23" s="41"/>
      <c r="F23" s="100">
        <v>5026.99999999993</v>
      </c>
      <c r="G23" s="94">
        <v>-976.00000000007003</v>
      </c>
      <c r="H23" s="100">
        <v>6003</v>
      </c>
      <c r="J23" s="122">
        <v>14211</v>
      </c>
      <c r="K23" s="123">
        <v>9805</v>
      </c>
      <c r="L23" s="122">
        <v>4406</v>
      </c>
    </row>
    <row r="24" spans="1:12" ht="16.5" customHeight="1" x14ac:dyDescent="0.3">
      <c r="A24" s="46" t="s">
        <v>239</v>
      </c>
      <c r="B24" s="6">
        <v>9809.5863561191109</v>
      </c>
      <c r="C24" s="102">
        <v>2240.3287116162201</v>
      </c>
      <c r="D24" s="6">
        <v>7569.2576445028899</v>
      </c>
      <c r="E24" s="41"/>
      <c r="F24" s="6">
        <v>-209.26116414524</v>
      </c>
      <c r="G24" s="102">
        <v>-80.046000454297996</v>
      </c>
      <c r="H24" s="6">
        <v>-129.21516369093999</v>
      </c>
      <c r="J24" s="78">
        <v>648</v>
      </c>
      <c r="K24" s="124">
        <v>91</v>
      </c>
      <c r="L24" s="78">
        <v>557</v>
      </c>
    </row>
    <row r="25" spans="1:12" ht="16.5" customHeight="1" x14ac:dyDescent="0.3">
      <c r="A25" s="46" t="s">
        <v>240</v>
      </c>
      <c r="B25" s="100">
        <v>801858</v>
      </c>
      <c r="C25" s="94">
        <v>38294</v>
      </c>
      <c r="D25" s="100">
        <v>763564</v>
      </c>
      <c r="E25" s="41"/>
      <c r="F25" s="100">
        <v>-10908</v>
      </c>
      <c r="G25" s="94">
        <v>-184</v>
      </c>
      <c r="H25" s="100">
        <v>-10724</v>
      </c>
      <c r="J25" s="122">
        <v>1811</v>
      </c>
      <c r="K25" s="123">
        <v>105</v>
      </c>
      <c r="L25" s="122">
        <v>1706</v>
      </c>
    </row>
    <row r="26" spans="1:12" ht="16.5" customHeight="1" x14ac:dyDescent="0.3">
      <c r="A26" s="46" t="s">
        <v>241</v>
      </c>
      <c r="B26" s="6">
        <v>981560</v>
      </c>
      <c r="C26" s="102">
        <v>981560</v>
      </c>
      <c r="D26" s="6">
        <v>0</v>
      </c>
      <c r="E26" s="41"/>
      <c r="F26" s="6">
        <v>-1003</v>
      </c>
      <c r="G26" s="102">
        <v>-1003</v>
      </c>
      <c r="H26" s="6">
        <v>0</v>
      </c>
      <c r="J26" s="78">
        <v>720</v>
      </c>
      <c r="K26" s="124">
        <v>720</v>
      </c>
      <c r="L26" s="78">
        <v>0</v>
      </c>
    </row>
    <row r="27" spans="1:12" ht="16.5" customHeight="1" x14ac:dyDescent="0.3">
      <c r="A27" s="46" t="s">
        <v>242</v>
      </c>
      <c r="B27" s="100">
        <v>258922.26300000001</v>
      </c>
      <c r="C27" s="94">
        <v>92938.46</v>
      </c>
      <c r="D27" s="100">
        <v>165983.80300000001</v>
      </c>
      <c r="E27" s="41"/>
      <c r="F27" s="100">
        <v>-7884.4489999999996</v>
      </c>
      <c r="G27" s="94">
        <v>-913.53399999999999</v>
      </c>
      <c r="H27" s="100">
        <v>-6970.9129999999996</v>
      </c>
      <c r="J27" s="122">
        <v>897</v>
      </c>
      <c r="K27" s="123">
        <v>322</v>
      </c>
      <c r="L27" s="122">
        <v>575</v>
      </c>
    </row>
    <row r="28" spans="1:12" ht="16.5" customHeight="1" x14ac:dyDescent="0.3">
      <c r="A28" s="46" t="s">
        <v>243</v>
      </c>
      <c r="B28" s="6">
        <v>21629.539441985198</v>
      </c>
      <c r="C28" s="102">
        <v>7207.1234593251802</v>
      </c>
      <c r="D28" s="6">
        <v>14422.415982660001</v>
      </c>
      <c r="E28" s="41"/>
      <c r="F28" s="6">
        <v>160.981448926029</v>
      </c>
      <c r="G28" s="102">
        <v>63.110475306700003</v>
      </c>
      <c r="H28" s="6">
        <v>97.870973619328893</v>
      </c>
      <c r="J28" s="78">
        <v>408</v>
      </c>
      <c r="K28" s="124">
        <v>127</v>
      </c>
      <c r="L28" s="78">
        <v>281</v>
      </c>
    </row>
    <row r="29" spans="1:12" ht="16.5" customHeight="1" x14ac:dyDescent="0.3">
      <c r="A29" s="46" t="s">
        <v>244</v>
      </c>
      <c r="B29" s="100">
        <v>40853.699999999997</v>
      </c>
      <c r="C29" s="94">
        <v>21875.3</v>
      </c>
      <c r="D29" s="100">
        <v>18978.400000000001</v>
      </c>
      <c r="E29" s="41"/>
      <c r="F29" s="100">
        <v>-182.81</v>
      </c>
      <c r="G29" s="94">
        <v>-177.9</v>
      </c>
      <c r="H29" s="100">
        <v>-4.91</v>
      </c>
      <c r="J29" s="122">
        <v>99</v>
      </c>
      <c r="K29" s="123">
        <v>75</v>
      </c>
      <c r="L29" s="122">
        <v>24</v>
      </c>
    </row>
    <row r="30" spans="1:12" ht="16.5" customHeight="1" x14ac:dyDescent="0.3">
      <c r="A30" s="46" t="s">
        <v>245</v>
      </c>
      <c r="B30" s="6">
        <v>5887.0540000000001</v>
      </c>
      <c r="C30" s="102">
        <v>4349.0309999999999</v>
      </c>
      <c r="D30" s="6">
        <v>1538.0229999999999</v>
      </c>
      <c r="E30" s="41"/>
      <c r="F30" s="6">
        <v>147.149</v>
      </c>
      <c r="G30" s="102">
        <v>134.154</v>
      </c>
      <c r="H30" s="6">
        <v>12.994999999999999</v>
      </c>
      <c r="J30" s="78">
        <v>87</v>
      </c>
      <c r="K30" s="124">
        <v>70</v>
      </c>
      <c r="L30" s="78">
        <v>17</v>
      </c>
    </row>
    <row r="31" spans="1:12" ht="16.5" customHeight="1" x14ac:dyDescent="0.3">
      <c r="A31" s="46" t="s">
        <v>246</v>
      </c>
      <c r="B31" s="100">
        <v>2463.6131</v>
      </c>
      <c r="C31" s="94">
        <v>2463.6131</v>
      </c>
      <c r="D31" s="100">
        <v>0</v>
      </c>
      <c r="E31" s="41"/>
      <c r="F31" s="100">
        <v>12.8575</v>
      </c>
      <c r="G31" s="94">
        <v>12.8575</v>
      </c>
      <c r="H31" s="100">
        <v>0</v>
      </c>
      <c r="J31" s="122">
        <v>105</v>
      </c>
      <c r="K31" s="123">
        <v>105</v>
      </c>
      <c r="L31" s="122">
        <v>0</v>
      </c>
    </row>
    <row r="32" spans="1:12" ht="16.5" customHeight="1" x14ac:dyDescent="0.3">
      <c r="A32" s="46" t="s">
        <v>247</v>
      </c>
      <c r="B32" s="6">
        <v>268513</v>
      </c>
      <c r="C32" s="102">
        <v>193454</v>
      </c>
      <c r="D32" s="6">
        <v>75059</v>
      </c>
      <c r="E32" s="41"/>
      <c r="F32" s="6">
        <v>5809</v>
      </c>
      <c r="G32" s="102">
        <v>2658</v>
      </c>
      <c r="H32" s="6">
        <v>3151</v>
      </c>
      <c r="J32" s="78">
        <v>2403</v>
      </c>
      <c r="K32" s="124">
        <v>1656</v>
      </c>
      <c r="L32" s="78">
        <v>747</v>
      </c>
    </row>
    <row r="33" spans="1:12" ht="16.5" customHeight="1" x14ac:dyDescent="0.3">
      <c r="A33" s="46" t="s">
        <v>248</v>
      </c>
      <c r="B33" s="100">
        <v>2902758</v>
      </c>
      <c r="C33" s="94">
        <v>2707824</v>
      </c>
      <c r="D33" s="100">
        <v>194934</v>
      </c>
      <c r="E33" s="41"/>
      <c r="F33" s="100">
        <v>31293</v>
      </c>
      <c r="G33" s="94">
        <v>35703</v>
      </c>
      <c r="H33" s="100">
        <v>-4410</v>
      </c>
      <c r="J33" s="122">
        <v>592</v>
      </c>
      <c r="K33" s="123">
        <v>498</v>
      </c>
      <c r="L33" s="122">
        <v>94</v>
      </c>
    </row>
    <row r="34" spans="1:12" ht="16.5" customHeight="1" x14ac:dyDescent="0.3">
      <c r="A34" s="46" t="s">
        <v>249</v>
      </c>
      <c r="B34" s="6">
        <v>577512.09536995902</v>
      </c>
      <c r="C34" s="102">
        <v>470245.894435858</v>
      </c>
      <c r="D34" s="6">
        <v>107266.200934101</v>
      </c>
      <c r="E34" s="41"/>
      <c r="F34" s="6">
        <v>1190.79830854689</v>
      </c>
      <c r="G34" s="102">
        <v>1643.91079030584</v>
      </c>
      <c r="H34" s="6">
        <v>-453.11248175895003</v>
      </c>
      <c r="J34" s="78">
        <v>1032</v>
      </c>
      <c r="K34" s="124">
        <v>866</v>
      </c>
      <c r="L34" s="78">
        <v>166</v>
      </c>
    </row>
    <row r="35" spans="1:12" ht="16.5" customHeight="1" x14ac:dyDescent="0.3">
      <c r="A35" s="46" t="s">
        <v>250</v>
      </c>
      <c r="B35" s="100">
        <v>101084.64060399</v>
      </c>
      <c r="C35" s="94">
        <v>43176.684916179998</v>
      </c>
      <c r="D35" s="100">
        <v>57907.955687809997</v>
      </c>
      <c r="E35" s="41"/>
      <c r="F35" s="100">
        <v>947.66028148893497</v>
      </c>
      <c r="G35" s="94">
        <v>947.66028148893497</v>
      </c>
      <c r="H35" s="100">
        <v>0</v>
      </c>
      <c r="J35" s="122">
        <v>447</v>
      </c>
      <c r="K35" s="123">
        <v>396</v>
      </c>
      <c r="L35" s="122">
        <v>51</v>
      </c>
    </row>
    <row r="36" spans="1:12" ht="16.5" customHeight="1" x14ac:dyDescent="0.3">
      <c r="A36" s="46" t="s">
        <v>251</v>
      </c>
      <c r="B36" s="6">
        <v>1254860.9620000001</v>
      </c>
      <c r="C36" s="102">
        <v>928296.95429999998</v>
      </c>
      <c r="D36" s="6">
        <v>326564.00770000002</v>
      </c>
      <c r="E36" s="41"/>
      <c r="F36" s="6">
        <v>7617.0393000000004</v>
      </c>
      <c r="G36" s="102">
        <v>5451.5953</v>
      </c>
      <c r="H36" s="6">
        <v>2165.4439000000002</v>
      </c>
      <c r="J36" s="78">
        <v>2938</v>
      </c>
      <c r="K36" s="124">
        <v>1960</v>
      </c>
      <c r="L36" s="78">
        <v>978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58462</v>
      </c>
      <c r="K37" s="126">
        <v>30674</v>
      </c>
      <c r="L37" s="125">
        <v>27788</v>
      </c>
    </row>
    <row r="38" spans="1:12" ht="16.5" customHeight="1" x14ac:dyDescent="0.25">
      <c r="E38" s="41"/>
    </row>
  </sheetData>
  <sheetProtection algorithmName="SHA-512" hashValue="1J6Qlgub9icsAf9jOdLdPKTRkj7VHdY5EvmGEoGmtVHKUaP9t0ivQ6+j9n504MZB4BK/TyC7kW+ZKsSEq8LVaw==" saltValue="Z+EmLRB1cGLU9YfU/zp7VQ==" spinCount="100000" sheet="1" objects="1" scenarios="1"/>
  <mergeCells count="1">
    <mergeCell ref="A1:B1"/>
  </mergeCells>
  <conditionalFormatting sqref="A1:XFD6 A38:XFD1048576 I37 A7 E7 I7 M7:XFD37">
    <cfRule type="cellIs" dxfId="178" priority="34" operator="between">
      <formula>-0.1</formula>
      <formula>0</formula>
    </cfRule>
  </conditionalFormatting>
  <conditionalFormatting sqref="B37:D37">
    <cfRule type="cellIs" dxfId="177" priority="15" operator="between">
      <formula>-0.1</formula>
      <formula>0</formula>
    </cfRule>
  </conditionalFormatting>
  <conditionalFormatting sqref="A8:A37">
    <cfRule type="cellIs" dxfId="176" priority="24" operator="between">
      <formula>-0.1</formula>
      <formula>0</formula>
    </cfRule>
  </conditionalFormatting>
  <conditionalFormatting sqref="B8:I36">
    <cfRule type="cellIs" dxfId="175" priority="7" operator="between">
      <formula>-0.1</formula>
      <formula>0</formula>
    </cfRule>
  </conditionalFormatting>
  <conditionalFormatting sqref="E37">
    <cfRule type="cellIs" dxfId="174" priority="19" operator="between">
      <formula>-0.1</formula>
      <formula>0</formula>
    </cfRule>
  </conditionalFormatting>
  <conditionalFormatting sqref="B37:D37">
    <cfRule type="cellIs" dxfId="173" priority="16" operator="between">
      <formula>0</formula>
      <formula>0.1</formula>
    </cfRule>
    <cfRule type="cellIs" dxfId="172" priority="17" operator="lessThan">
      <formula>0</formula>
    </cfRule>
    <cfRule type="cellIs" dxfId="171" priority="18" operator="greaterThanOrEqual">
      <formula>0.1</formula>
    </cfRule>
  </conditionalFormatting>
  <conditionalFormatting sqref="F37:H37">
    <cfRule type="cellIs" dxfId="170" priority="12" operator="between">
      <formula>0</formula>
      <formula>0.1</formula>
    </cfRule>
    <cfRule type="cellIs" dxfId="169" priority="13" operator="lessThan">
      <formula>0</formula>
    </cfRule>
    <cfRule type="cellIs" dxfId="168" priority="14" operator="greaterThanOrEqual">
      <formula>0.1</formula>
    </cfRule>
  </conditionalFormatting>
  <conditionalFormatting sqref="F37:H37">
    <cfRule type="cellIs" dxfId="167" priority="11" operator="between">
      <formula>-0.1</formula>
      <formula>0</formula>
    </cfRule>
  </conditionalFormatting>
  <conditionalFormatting sqref="B8:D36 F8:H36">
    <cfRule type="cellIs" dxfId="166" priority="8" operator="between">
      <formula>0</formula>
      <formula>0.1</formula>
    </cfRule>
    <cfRule type="cellIs" dxfId="165" priority="9" operator="lessThan">
      <formula>0</formula>
    </cfRule>
    <cfRule type="cellIs" dxfId="164" priority="10" operator="greaterThanOrEqual">
      <formula>0.1</formula>
    </cfRule>
  </conditionalFormatting>
  <conditionalFormatting sqref="C7:D7">
    <cfRule type="cellIs" dxfId="163" priority="6" operator="between">
      <formula>-0.1</formula>
      <formula>0</formula>
    </cfRule>
  </conditionalFormatting>
  <conditionalFormatting sqref="G7:H7">
    <cfRule type="cellIs" dxfId="162" priority="5" operator="between">
      <formula>-0.1</formula>
      <formula>0</formula>
    </cfRule>
  </conditionalFormatting>
  <conditionalFormatting sqref="K7:L7">
    <cfRule type="cellIs" dxfId="161" priority="4" operator="between">
      <formula>-0.1</formula>
      <formula>0</formula>
    </cfRule>
  </conditionalFormatting>
  <conditionalFormatting sqref="B7">
    <cfRule type="cellIs" dxfId="160" priority="3" operator="between">
      <formula>-0.1</formula>
      <formula>0</formula>
    </cfRule>
  </conditionalFormatting>
  <conditionalFormatting sqref="F7">
    <cfRule type="cellIs" dxfId="159" priority="2" operator="between">
      <formula>-0.1</formula>
      <formula>0</formula>
    </cfRule>
  </conditionalFormatting>
  <conditionalFormatting sqref="J7">
    <cfRule type="cellIs" dxfId="15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L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Contents'!B8</f>
        <v>Table 1.2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2016:Q4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224</v>
      </c>
      <c r="B9" s="122">
        <v>260.30178909900002</v>
      </c>
      <c r="C9" s="123">
        <v>260.30178909900002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1</v>
      </c>
      <c r="K9" s="123">
        <v>1</v>
      </c>
      <c r="L9" s="122">
        <v>0</v>
      </c>
    </row>
    <row r="10" spans="1:12" ht="16.5" customHeight="1" x14ac:dyDescent="0.3">
      <c r="A10" s="46" t="s">
        <v>225</v>
      </c>
      <c r="B10" s="156">
        <v>13.03</v>
      </c>
      <c r="C10" s="157">
        <v>13.03</v>
      </c>
      <c r="D10" s="156">
        <v>0</v>
      </c>
      <c r="E10" s="108"/>
      <c r="F10" s="156">
        <v>11.78</v>
      </c>
      <c r="G10" s="157">
        <v>11.78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230</v>
      </c>
      <c r="B15" s="122">
        <v>197.14528300000001</v>
      </c>
      <c r="C15" s="123">
        <v>197.14528300000001</v>
      </c>
      <c r="D15" s="122">
        <v>0</v>
      </c>
      <c r="E15" s="108"/>
      <c r="F15" s="122">
        <v>-8.1920000000000002</v>
      </c>
      <c r="G15" s="123">
        <v>-8.1920000000000002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231</v>
      </c>
      <c r="B16" s="156">
        <v>70198</v>
      </c>
      <c r="C16" s="157">
        <v>70198</v>
      </c>
      <c r="D16" s="156">
        <v>0</v>
      </c>
      <c r="E16" s="108"/>
      <c r="F16" s="156">
        <v>3797</v>
      </c>
      <c r="G16" s="157">
        <v>3797</v>
      </c>
      <c r="H16" s="156">
        <v>0</v>
      </c>
      <c r="I16" s="155"/>
      <c r="J16" s="156">
        <v>268</v>
      </c>
      <c r="K16" s="157">
        <v>268</v>
      </c>
      <c r="L16" s="156">
        <v>0</v>
      </c>
    </row>
    <row r="17" spans="1:12" ht="16.5" customHeight="1" x14ac:dyDescent="0.3">
      <c r="A17" s="46" t="s">
        <v>232</v>
      </c>
      <c r="B17" s="122">
        <v>48782.862999999998</v>
      </c>
      <c r="C17" s="123">
        <v>48782.862999999998</v>
      </c>
      <c r="D17" s="122">
        <v>0</v>
      </c>
      <c r="E17" s="108"/>
      <c r="F17" s="122">
        <v>2684.09</v>
      </c>
      <c r="G17" s="123">
        <v>2684.09</v>
      </c>
      <c r="H17" s="122">
        <v>0</v>
      </c>
      <c r="I17" s="101"/>
      <c r="J17" s="122">
        <v>111</v>
      </c>
      <c r="K17" s="123">
        <v>111</v>
      </c>
      <c r="L17" s="122">
        <v>0</v>
      </c>
    </row>
    <row r="18" spans="1:12" ht="16.5" customHeight="1" x14ac:dyDescent="0.3">
      <c r="A18" s="46" t="s">
        <v>233</v>
      </c>
      <c r="B18" s="156">
        <v>29.030999999999999</v>
      </c>
      <c r="C18" s="157">
        <v>29.030999999999999</v>
      </c>
      <c r="D18" s="156">
        <v>0</v>
      </c>
      <c r="E18" s="108"/>
      <c r="F18" s="156">
        <v>7.3999999999999996E-2</v>
      </c>
      <c r="G18" s="157">
        <v>7.3999999999999996E-2</v>
      </c>
      <c r="H18" s="156">
        <v>0</v>
      </c>
      <c r="I18" s="155"/>
      <c r="J18" s="156">
        <v>4</v>
      </c>
      <c r="K18" s="157">
        <v>4</v>
      </c>
      <c r="L18" s="156">
        <v>0</v>
      </c>
    </row>
    <row r="19" spans="1:12" ht="16.5" customHeight="1" x14ac:dyDescent="0.3">
      <c r="A19" s="46" t="s">
        <v>234</v>
      </c>
      <c r="B19" s="122">
        <v>12.29</v>
      </c>
      <c r="C19" s="123">
        <v>0</v>
      </c>
      <c r="D19" s="122">
        <v>12.29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156">
        <v>288038</v>
      </c>
      <c r="C20" s="157">
        <v>288038</v>
      </c>
      <c r="D20" s="156">
        <v>0</v>
      </c>
      <c r="E20" s="108"/>
      <c r="F20" s="156">
        <v>8208</v>
      </c>
      <c r="G20" s="157">
        <v>8208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238</v>
      </c>
      <c r="B23" s="122">
        <v>82161.899999999994</v>
      </c>
      <c r="C23" s="123">
        <v>82161.899999999994</v>
      </c>
      <c r="D23" s="122">
        <v>0</v>
      </c>
      <c r="E23" s="108"/>
      <c r="F23" s="122">
        <v>0</v>
      </c>
      <c r="G23" s="123">
        <v>0</v>
      </c>
      <c r="H23" s="122">
        <v>0</v>
      </c>
      <c r="I23" s="101"/>
      <c r="J23" s="122">
        <v>408</v>
      </c>
      <c r="K23" s="123">
        <v>408</v>
      </c>
      <c r="L23" s="122">
        <v>0</v>
      </c>
    </row>
    <row r="24" spans="1:12" ht="16.5" customHeight="1" x14ac:dyDescent="0.3">
      <c r="A24" s="46" t="s">
        <v>239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240</v>
      </c>
      <c r="B25" s="122">
        <v>1642</v>
      </c>
      <c r="C25" s="123">
        <v>1519</v>
      </c>
      <c r="D25" s="122">
        <v>123</v>
      </c>
      <c r="E25" s="108"/>
      <c r="F25" s="122">
        <v>-32</v>
      </c>
      <c r="G25" s="123">
        <v>-51</v>
      </c>
      <c r="H25" s="122">
        <v>19</v>
      </c>
      <c r="I25" s="101"/>
      <c r="J25" s="122">
        <v>16</v>
      </c>
      <c r="K25" s="123">
        <v>14</v>
      </c>
      <c r="L25" s="122">
        <v>2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244</v>
      </c>
      <c r="B29" s="122">
        <v>51.33</v>
      </c>
      <c r="C29" s="123">
        <v>51.33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156">
        <v>313</v>
      </c>
      <c r="C32" s="157">
        <v>313</v>
      </c>
      <c r="D32" s="156">
        <v>0</v>
      </c>
      <c r="E32" s="108"/>
      <c r="F32" s="156">
        <v>-17</v>
      </c>
      <c r="G32" s="157">
        <v>-17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248</v>
      </c>
      <c r="B33" s="122">
        <v>2686.52</v>
      </c>
      <c r="C33" s="123">
        <v>2452.13</v>
      </c>
      <c r="D33" s="122">
        <v>234.39</v>
      </c>
      <c r="E33" s="108"/>
      <c r="F33" s="122">
        <v>81.169999999999987</v>
      </c>
      <c r="G33" s="123">
        <v>112.63</v>
      </c>
      <c r="H33" s="122">
        <v>-31.46</v>
      </c>
      <c r="I33" s="101"/>
      <c r="J33" s="122">
        <v>10</v>
      </c>
      <c r="K33" s="123">
        <v>6</v>
      </c>
      <c r="L33" s="122">
        <v>4</v>
      </c>
    </row>
    <row r="34" spans="1:12" ht="16.5" customHeight="1" x14ac:dyDescent="0.3">
      <c r="A34" s="46" t="s">
        <v>249</v>
      </c>
      <c r="B34" s="156">
        <v>12124.37</v>
      </c>
      <c r="C34" s="157">
        <v>3858.5</v>
      </c>
      <c r="D34" s="156">
        <v>8265.8700000000008</v>
      </c>
      <c r="E34" s="108"/>
      <c r="F34" s="156">
        <v>-21.269999999999996</v>
      </c>
      <c r="G34" s="157">
        <v>-51.16</v>
      </c>
      <c r="H34" s="156">
        <v>29.89</v>
      </c>
      <c r="I34" s="155"/>
      <c r="J34" s="156">
        <v>30</v>
      </c>
      <c r="K34" s="157">
        <v>20</v>
      </c>
      <c r="L34" s="156">
        <v>10</v>
      </c>
    </row>
    <row r="35" spans="1:12" ht="16.5" customHeight="1" x14ac:dyDescent="0.3">
      <c r="A35" s="46" t="s">
        <v>250</v>
      </c>
      <c r="B35" s="122">
        <v>76.12</v>
      </c>
      <c r="C35" s="123">
        <v>38.06</v>
      </c>
      <c r="D35" s="122">
        <v>38.06</v>
      </c>
      <c r="E35" s="108"/>
      <c r="F35" s="122">
        <v>-6.94</v>
      </c>
      <c r="G35" s="123">
        <v>-3.47</v>
      </c>
      <c r="H35" s="122">
        <v>-3.47</v>
      </c>
      <c r="I35" s="101"/>
      <c r="J35" s="122">
        <v>20</v>
      </c>
      <c r="K35" s="123">
        <v>10</v>
      </c>
      <c r="L35" s="122">
        <v>10</v>
      </c>
    </row>
    <row r="36" spans="1:12" ht="16.5" customHeight="1" x14ac:dyDescent="0.3">
      <c r="A36" s="46" t="s">
        <v>251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506585.90107209899</v>
      </c>
      <c r="C37" s="126">
        <v>497912.291072099</v>
      </c>
      <c r="D37" s="125">
        <v>8673.61</v>
      </c>
      <c r="E37" s="109"/>
      <c r="F37" s="125">
        <v>14696.712</v>
      </c>
      <c r="G37" s="126">
        <v>14682.752</v>
      </c>
      <c r="H37" s="125">
        <v>13.96</v>
      </c>
      <c r="I37" s="154"/>
      <c r="J37" s="125">
        <v>874</v>
      </c>
      <c r="K37" s="126">
        <v>847</v>
      </c>
      <c r="L37" s="125">
        <v>27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IDvD7ARFNC2FQZn7z3ScQV5sfCqSJMI3CgqZJJZ4cF0FnxaU4AFH9cHFbDQSja5Xi+KvMdOAs1xHQtt28LGU4A==" saltValue="dtI8Qq/STpZDCVNRgej+7Q==" spinCount="100000" sheet="1" objects="1" scenarios="1"/>
  <mergeCells count="1">
    <mergeCell ref="A1:B1"/>
  </mergeCells>
  <conditionalFormatting sqref="B8:H9">
    <cfRule type="cellIs" dxfId="481" priority="25" operator="between">
      <formula>0</formula>
      <formula>0.1</formula>
    </cfRule>
    <cfRule type="cellIs" dxfId="480" priority="26" operator="lessThan">
      <formula>0</formula>
    </cfRule>
    <cfRule type="cellIs" dxfId="479" priority="27" operator="greaterThanOrEqual">
      <formula>0.1</formula>
    </cfRule>
  </conditionalFormatting>
  <conditionalFormatting sqref="A1:XFD6 A38:XFD1048576 A7 E7 I7 M7:XFD37 B8:I9">
    <cfRule type="cellIs" dxfId="478" priority="24" operator="between">
      <formula>-0.1</formula>
      <formula>0</formula>
    </cfRule>
  </conditionalFormatting>
  <conditionalFormatting sqref="B7:D7">
    <cfRule type="cellIs" dxfId="477" priority="20" operator="between">
      <formula>-0.1</formula>
      <formula>0</formula>
    </cfRule>
  </conditionalFormatting>
  <conditionalFormatting sqref="F7:H7">
    <cfRule type="cellIs" dxfId="476" priority="19" operator="between">
      <formula>-0.1</formula>
      <formula>0</formula>
    </cfRule>
  </conditionalFormatting>
  <conditionalFormatting sqref="J7:L7">
    <cfRule type="cellIs" dxfId="475" priority="18" operator="between">
      <formula>-0.1</formula>
      <formula>0</formula>
    </cfRule>
  </conditionalFormatting>
  <conditionalFormatting sqref="A8:A37">
    <cfRule type="cellIs" dxfId="474" priority="1" operator="between">
      <formula>-0.1</formula>
      <formula>0</formula>
    </cfRule>
  </conditionalFormatting>
  <conditionalFormatting sqref="B10:H36">
    <cfRule type="cellIs" dxfId="473" priority="15" operator="between">
      <formula>0</formula>
      <formula>0.1</formula>
    </cfRule>
    <cfRule type="cellIs" dxfId="472" priority="16" operator="lessThan">
      <formula>0</formula>
    </cfRule>
    <cfRule type="cellIs" dxfId="471" priority="17" operator="greaterThanOrEqual">
      <formula>0.1</formula>
    </cfRule>
  </conditionalFormatting>
  <conditionalFormatting sqref="B10:I36">
    <cfRule type="cellIs" dxfId="470" priority="14" operator="between">
      <formula>-0.1</formula>
      <formula>0</formula>
    </cfRule>
  </conditionalFormatting>
  <conditionalFormatting sqref="F37:H37">
    <cfRule type="cellIs" dxfId="469" priority="2" operator="between">
      <formula>-0.1</formula>
      <formula>0</formula>
    </cfRule>
  </conditionalFormatting>
  <conditionalFormatting sqref="E37">
    <cfRule type="cellIs" dxfId="468" priority="11" operator="between">
      <formula>0</formula>
      <formula>0.1</formula>
    </cfRule>
    <cfRule type="cellIs" dxfId="467" priority="12" operator="lessThan">
      <formula>0</formula>
    </cfRule>
    <cfRule type="cellIs" dxfId="466" priority="13" operator="greaterThanOrEqual">
      <formula>0.1</formula>
    </cfRule>
  </conditionalFormatting>
  <conditionalFormatting sqref="E37 I37">
    <cfRule type="cellIs" dxfId="465" priority="10" operator="between">
      <formula>-0.1</formula>
      <formula>0</formula>
    </cfRule>
  </conditionalFormatting>
  <conditionalFormatting sqref="B37:D37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37:D37">
    <cfRule type="cellIs" dxfId="461" priority="6" operator="between">
      <formula>-0.1</formula>
      <formula>0</formula>
    </cfRule>
  </conditionalFormatting>
  <conditionalFormatting sqref="F37:H37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L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Contents'!C8</f>
        <v>Table 2.2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2016:Q4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224</v>
      </c>
      <c r="B9" s="122">
        <v>260.30178909900002</v>
      </c>
      <c r="C9" s="123">
        <v>260.30178909900002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1</v>
      </c>
      <c r="K9" s="123">
        <v>1</v>
      </c>
      <c r="L9" s="122">
        <v>0</v>
      </c>
    </row>
    <row r="10" spans="1:12" ht="16.5" customHeight="1" x14ac:dyDescent="0.3">
      <c r="A10" s="46" t="s">
        <v>225</v>
      </c>
      <c r="B10" s="78">
        <v>13.03</v>
      </c>
      <c r="C10" s="124">
        <v>13.03</v>
      </c>
      <c r="D10" s="78">
        <v>0</v>
      </c>
      <c r="E10" s="108"/>
      <c r="F10" s="78">
        <v>23.039896939999998</v>
      </c>
      <c r="G10" s="124">
        <v>23.039896939999998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230</v>
      </c>
      <c r="B15" s="122">
        <v>197.14528300000001</v>
      </c>
      <c r="C15" s="123">
        <v>197.14528300000001</v>
      </c>
      <c r="D15" s="122">
        <v>0</v>
      </c>
      <c r="E15" s="108"/>
      <c r="F15" s="122">
        <v>-8.1920000000000002</v>
      </c>
      <c r="G15" s="123">
        <v>-8.1920000000000002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231</v>
      </c>
      <c r="B16" s="78">
        <v>70198</v>
      </c>
      <c r="C16" s="124">
        <v>70198</v>
      </c>
      <c r="D16" s="78">
        <v>0</v>
      </c>
      <c r="E16" s="108"/>
      <c r="F16" s="78">
        <v>3797</v>
      </c>
      <c r="G16" s="124">
        <v>3797</v>
      </c>
      <c r="H16" s="78">
        <v>0</v>
      </c>
      <c r="I16" s="101"/>
      <c r="J16" s="78">
        <v>268</v>
      </c>
      <c r="K16" s="124">
        <v>268</v>
      </c>
      <c r="L16" s="78">
        <v>0</v>
      </c>
    </row>
    <row r="17" spans="1:12" ht="16.5" customHeight="1" x14ac:dyDescent="0.3">
      <c r="A17" s="46" t="s">
        <v>232</v>
      </c>
      <c r="B17" s="122">
        <v>48782.862999999998</v>
      </c>
      <c r="C17" s="123">
        <v>48782.862999999998</v>
      </c>
      <c r="D17" s="122">
        <v>0</v>
      </c>
      <c r="E17" s="108"/>
      <c r="F17" s="122">
        <v>2684.09</v>
      </c>
      <c r="G17" s="123">
        <v>2684.09</v>
      </c>
      <c r="H17" s="122">
        <v>0</v>
      </c>
      <c r="I17" s="101"/>
      <c r="J17" s="122">
        <v>111</v>
      </c>
      <c r="K17" s="123">
        <v>111</v>
      </c>
      <c r="L17" s="122">
        <v>0</v>
      </c>
    </row>
    <row r="18" spans="1:12" ht="16.5" customHeight="1" x14ac:dyDescent="0.3">
      <c r="A18" s="46" t="s">
        <v>233</v>
      </c>
      <c r="B18" s="78">
        <v>29.030999999999999</v>
      </c>
      <c r="C18" s="124">
        <v>29.030999999999999</v>
      </c>
      <c r="D18" s="78">
        <v>0</v>
      </c>
      <c r="E18" s="108"/>
      <c r="F18" s="78">
        <v>7.3999999999999996E-2</v>
      </c>
      <c r="G18" s="124">
        <v>7.3999999999999996E-2</v>
      </c>
      <c r="H18" s="78">
        <v>0</v>
      </c>
      <c r="I18" s="101"/>
      <c r="J18" s="78">
        <v>4</v>
      </c>
      <c r="K18" s="124">
        <v>4</v>
      </c>
      <c r="L18" s="78">
        <v>0</v>
      </c>
    </row>
    <row r="19" spans="1:12" ht="16.5" customHeight="1" x14ac:dyDescent="0.3">
      <c r="A19" s="46" t="s">
        <v>234</v>
      </c>
      <c r="B19" s="122">
        <v>12.29</v>
      </c>
      <c r="C19" s="123">
        <v>0</v>
      </c>
      <c r="D19" s="122">
        <v>12.29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78">
        <v>288038</v>
      </c>
      <c r="C20" s="124">
        <v>288038</v>
      </c>
      <c r="D20" s="78">
        <v>0</v>
      </c>
      <c r="E20" s="108"/>
      <c r="F20" s="78">
        <v>8208</v>
      </c>
      <c r="G20" s="124">
        <v>8208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238</v>
      </c>
      <c r="B23" s="122">
        <v>82161.899999999994</v>
      </c>
      <c r="C23" s="123">
        <v>82161.899999999994</v>
      </c>
      <c r="D23" s="122">
        <v>0</v>
      </c>
      <c r="E23" s="108"/>
      <c r="F23" s="122">
        <v>0</v>
      </c>
      <c r="G23" s="123">
        <v>0</v>
      </c>
      <c r="H23" s="122">
        <v>0</v>
      </c>
      <c r="I23" s="101"/>
      <c r="J23" s="122">
        <v>408</v>
      </c>
      <c r="K23" s="123">
        <v>408</v>
      </c>
      <c r="L23" s="122">
        <v>0</v>
      </c>
    </row>
    <row r="24" spans="1:12" ht="16.5" customHeight="1" x14ac:dyDescent="0.3">
      <c r="A24" s="46" t="s">
        <v>239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240</v>
      </c>
      <c r="B25" s="122">
        <v>1642</v>
      </c>
      <c r="C25" s="123">
        <v>1519</v>
      </c>
      <c r="D25" s="122">
        <v>123</v>
      </c>
      <c r="E25" s="108"/>
      <c r="F25" s="122">
        <v>-32</v>
      </c>
      <c r="G25" s="123">
        <v>-51</v>
      </c>
      <c r="H25" s="122">
        <v>19</v>
      </c>
      <c r="I25" s="101"/>
      <c r="J25" s="122">
        <v>16</v>
      </c>
      <c r="K25" s="123">
        <v>14</v>
      </c>
      <c r="L25" s="122">
        <v>2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244</v>
      </c>
      <c r="B29" s="122">
        <v>51.33</v>
      </c>
      <c r="C29" s="123">
        <v>51.33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78">
        <v>313</v>
      </c>
      <c r="C32" s="124">
        <v>313</v>
      </c>
      <c r="D32" s="78">
        <v>0</v>
      </c>
      <c r="E32" s="108"/>
      <c r="F32" s="78">
        <v>-17</v>
      </c>
      <c r="G32" s="124">
        <v>-17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248</v>
      </c>
      <c r="B33" s="122">
        <v>2686.52</v>
      </c>
      <c r="C33" s="123">
        <v>2452.13</v>
      </c>
      <c r="D33" s="122">
        <v>234.39</v>
      </c>
      <c r="E33" s="108"/>
      <c r="F33" s="122">
        <v>792</v>
      </c>
      <c r="G33" s="123">
        <v>1099</v>
      </c>
      <c r="H33" s="122">
        <v>-307</v>
      </c>
      <c r="I33" s="101"/>
      <c r="J33" s="122">
        <v>10</v>
      </c>
      <c r="K33" s="123">
        <v>6</v>
      </c>
      <c r="L33" s="122">
        <v>4</v>
      </c>
    </row>
    <row r="34" spans="1:12" ht="16.5" customHeight="1" x14ac:dyDescent="0.3">
      <c r="A34" s="46" t="s">
        <v>249</v>
      </c>
      <c r="B34" s="78">
        <v>12124.37</v>
      </c>
      <c r="C34" s="124">
        <v>3858.5</v>
      </c>
      <c r="D34" s="78">
        <v>8265.8700000000008</v>
      </c>
      <c r="E34" s="108"/>
      <c r="F34" s="78">
        <v>-22.966943464395996</v>
      </c>
      <c r="G34" s="124">
        <v>-55.243261129879997</v>
      </c>
      <c r="H34" s="78">
        <v>32.276317665484001</v>
      </c>
      <c r="I34" s="101"/>
      <c r="J34" s="78">
        <v>30</v>
      </c>
      <c r="K34" s="124">
        <v>20</v>
      </c>
      <c r="L34" s="78">
        <v>10</v>
      </c>
    </row>
    <row r="35" spans="1:12" ht="16.5" customHeight="1" x14ac:dyDescent="0.3">
      <c r="A35" s="46" t="s">
        <v>250</v>
      </c>
      <c r="B35" s="122">
        <v>76.12</v>
      </c>
      <c r="C35" s="123">
        <v>38.06</v>
      </c>
      <c r="D35" s="122">
        <v>38.06</v>
      </c>
      <c r="E35" s="108"/>
      <c r="F35" s="122">
        <v>-24.621250191514001</v>
      </c>
      <c r="G35" s="123">
        <v>-12.310625095757</v>
      </c>
      <c r="H35" s="122">
        <v>-12.310625095757</v>
      </c>
      <c r="I35" s="101"/>
      <c r="J35" s="122">
        <v>20</v>
      </c>
      <c r="K35" s="123">
        <v>10</v>
      </c>
      <c r="L35" s="122">
        <v>10</v>
      </c>
    </row>
    <row r="36" spans="1:12" ht="16.5" customHeight="1" x14ac:dyDescent="0.3">
      <c r="A36" s="46" t="s">
        <v>251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874</v>
      </c>
      <c r="K37" s="126">
        <v>847</v>
      </c>
      <c r="L37" s="125">
        <v>27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Vviimz2sUd/gANd7shNqC/4ycUhxqERJ43jAJdOUW8kDumUwf6NlODkY56OeHOqpMbzr+VG1S7obFa0k65sWmg==" saltValue="u+YvjTJ9DdDjZNZaz9cNOg==" spinCount="100000" sheet="1" objects="1" scenarios="1"/>
  <mergeCells count="1">
    <mergeCell ref="A1:B1"/>
  </mergeCells>
  <conditionalFormatting sqref="B37:H37">
    <cfRule type="cellIs" dxfId="157" priority="13" operator="between">
      <formula>0</formula>
      <formula>0.1</formula>
    </cfRule>
    <cfRule type="cellIs" dxfId="156" priority="14" operator="lessThan">
      <formula>0</formula>
    </cfRule>
    <cfRule type="cellIs" dxfId="155" priority="15" operator="greaterThanOrEqual">
      <formula>0.1</formula>
    </cfRule>
  </conditionalFormatting>
  <conditionalFormatting sqref="A1:XFD6 A38:XFD1048576 B37:I37 A7 E7 I7 M7:XFD37">
    <cfRule type="cellIs" dxfId="154" priority="12" operator="between">
      <formula>-0.1</formula>
      <formula>0</formula>
    </cfRule>
  </conditionalFormatting>
  <conditionalFormatting sqref="A8:A37">
    <cfRule type="cellIs" dxfId="153" priority="11" operator="between">
      <formula>-0.1</formula>
      <formula>0</formula>
    </cfRule>
  </conditionalFormatting>
  <conditionalFormatting sqref="B8:H36">
    <cfRule type="cellIs" dxfId="152" priority="8" operator="between">
      <formula>0</formula>
      <formula>0.1</formula>
    </cfRule>
    <cfRule type="cellIs" dxfId="151" priority="9" operator="lessThan">
      <formula>0</formula>
    </cfRule>
    <cfRule type="cellIs" dxfId="150" priority="10" operator="greaterThanOrEqual">
      <formula>0.1</formula>
    </cfRule>
  </conditionalFormatting>
  <conditionalFormatting sqref="B8:I36">
    <cfRule type="cellIs" dxfId="149" priority="7" operator="between">
      <formula>-0.1</formula>
      <formula>0</formula>
    </cfRule>
  </conditionalFormatting>
  <conditionalFormatting sqref="C7:D7">
    <cfRule type="cellIs" dxfId="148" priority="6" operator="between">
      <formula>-0.1</formula>
      <formula>0</formula>
    </cfRule>
  </conditionalFormatting>
  <conditionalFormatting sqref="G7:H7">
    <cfRule type="cellIs" dxfId="147" priority="5" operator="between">
      <formula>-0.1</formula>
      <formula>0</formula>
    </cfRule>
  </conditionalFormatting>
  <conditionalFormatting sqref="K7:L7">
    <cfRule type="cellIs" dxfId="146" priority="4" operator="between">
      <formula>-0.1</formula>
      <formula>0</formula>
    </cfRule>
  </conditionalFormatting>
  <conditionalFormatting sqref="B7">
    <cfRule type="cellIs" dxfId="145" priority="3" operator="between">
      <formula>-0.1</formula>
      <formula>0</formula>
    </cfRule>
  </conditionalFormatting>
  <conditionalFormatting sqref="F7">
    <cfRule type="cellIs" dxfId="144" priority="2" operator="between">
      <formula>-0.1</formula>
      <formula>0</formula>
    </cfRule>
  </conditionalFormatting>
  <conditionalFormatting sqref="J7">
    <cfRule type="cellIs" dxfId="14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L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Contents'!C9</f>
        <v>Table 2.3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2016:Q4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30606.096000000001</v>
      </c>
      <c r="C8" s="124">
        <v>14234.191000000001</v>
      </c>
      <c r="D8" s="78">
        <v>16371.905000000001</v>
      </c>
      <c r="E8" s="108"/>
      <c r="F8" s="78">
        <v>345.572</v>
      </c>
      <c r="G8" s="124">
        <v>161.96199999999999</v>
      </c>
      <c r="H8" s="78">
        <v>183.61</v>
      </c>
      <c r="I8" s="101"/>
      <c r="J8" s="78">
        <v>456</v>
      </c>
      <c r="K8" s="124">
        <v>219</v>
      </c>
      <c r="L8" s="78">
        <v>237</v>
      </c>
    </row>
    <row r="9" spans="1:12" ht="16.5" customHeight="1" x14ac:dyDescent="0.3">
      <c r="A9" s="46" t="s">
        <v>224</v>
      </c>
      <c r="B9" s="122">
        <v>47160.389105099996</v>
      </c>
      <c r="C9" s="123">
        <v>30331.708681218999</v>
      </c>
      <c r="D9" s="122">
        <v>16828.680423881</v>
      </c>
      <c r="E9" s="108"/>
      <c r="F9" s="122">
        <v>0</v>
      </c>
      <c r="G9" s="123">
        <v>0</v>
      </c>
      <c r="H9" s="122">
        <v>0</v>
      </c>
      <c r="I9" s="101"/>
      <c r="J9" s="122">
        <v>207</v>
      </c>
      <c r="K9" s="123">
        <v>128</v>
      </c>
      <c r="L9" s="122">
        <v>79</v>
      </c>
    </row>
    <row r="10" spans="1:12" ht="16.5" customHeight="1" x14ac:dyDescent="0.3">
      <c r="A10" s="46" t="s">
        <v>225</v>
      </c>
      <c r="B10" s="78">
        <v>5.5289999999999999</v>
      </c>
      <c r="C10" s="124">
        <v>5.5289999999999999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228</v>
      </c>
      <c r="B13" s="122">
        <v>20738.076860000001</v>
      </c>
      <c r="C13" s="123">
        <v>20738.076860000001</v>
      </c>
      <c r="D13" s="122">
        <v>0</v>
      </c>
      <c r="E13" s="108"/>
      <c r="F13" s="122">
        <v>852.26559559999998</v>
      </c>
      <c r="G13" s="123">
        <v>852.26559559999998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229</v>
      </c>
      <c r="B14" s="78">
        <v>170374.14600000001</v>
      </c>
      <c r="C14" s="124">
        <v>48659.521999999997</v>
      </c>
      <c r="D14" s="78">
        <v>121714.624</v>
      </c>
      <c r="E14" s="108"/>
      <c r="F14" s="78">
        <v>422835.56900000002</v>
      </c>
      <c r="G14" s="124">
        <v>2426.5709999999999</v>
      </c>
      <c r="H14" s="78">
        <v>420408.99800000002</v>
      </c>
      <c r="I14" s="101"/>
      <c r="J14" s="78">
        <v>82</v>
      </c>
      <c r="K14" s="124">
        <v>37</v>
      </c>
      <c r="L14" s="78">
        <v>45</v>
      </c>
    </row>
    <row r="15" spans="1:12" ht="16.5" customHeight="1" x14ac:dyDescent="0.3">
      <c r="A15" s="46" t="s">
        <v>230</v>
      </c>
      <c r="B15" s="122">
        <v>17450.400505999998</v>
      </c>
      <c r="C15" s="123">
        <v>11461.33144</v>
      </c>
      <c r="D15" s="122">
        <v>5989.069066</v>
      </c>
      <c r="E15" s="108"/>
      <c r="F15" s="122">
        <v>209.95082809999997</v>
      </c>
      <c r="G15" s="123">
        <v>317.90885709999998</v>
      </c>
      <c r="H15" s="122">
        <v>-107.958029</v>
      </c>
      <c r="I15" s="101"/>
      <c r="J15" s="122">
        <v>87</v>
      </c>
      <c r="K15" s="123">
        <v>58</v>
      </c>
      <c r="L15" s="122">
        <v>29</v>
      </c>
    </row>
    <row r="16" spans="1:12" ht="16.5" customHeight="1" x14ac:dyDescent="0.3">
      <c r="A16" s="46" t="s">
        <v>231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232</v>
      </c>
      <c r="B17" s="122">
        <v>86576.182000000001</v>
      </c>
      <c r="C17" s="123">
        <v>17602.259999999998</v>
      </c>
      <c r="D17" s="122">
        <v>68973.922000000006</v>
      </c>
      <c r="E17" s="108"/>
      <c r="F17" s="122">
        <v>4255.8149999999996</v>
      </c>
      <c r="G17" s="123">
        <v>653.11900000000003</v>
      </c>
      <c r="H17" s="122">
        <v>3602.6959999999999</v>
      </c>
      <c r="I17" s="101"/>
      <c r="J17" s="122">
        <v>323</v>
      </c>
      <c r="K17" s="123">
        <v>140</v>
      </c>
      <c r="L17" s="122">
        <v>183</v>
      </c>
    </row>
    <row r="18" spans="1:12" ht="16.5" customHeight="1" x14ac:dyDescent="0.3">
      <c r="A18" s="46" t="s">
        <v>233</v>
      </c>
      <c r="B18" s="78">
        <v>447.39299999999997</v>
      </c>
      <c r="C18" s="124">
        <v>447.39299999999997</v>
      </c>
      <c r="D18" s="78">
        <v>0</v>
      </c>
      <c r="E18" s="108"/>
      <c r="F18" s="78">
        <v>-10.185</v>
      </c>
      <c r="G18" s="124">
        <v>-10.185</v>
      </c>
      <c r="H18" s="78">
        <v>0</v>
      </c>
      <c r="I18" s="101"/>
      <c r="J18" s="78">
        <v>23</v>
      </c>
      <c r="K18" s="124">
        <v>23</v>
      </c>
      <c r="L18" s="78">
        <v>0</v>
      </c>
    </row>
    <row r="19" spans="1:12" ht="16.5" customHeight="1" x14ac:dyDescent="0.3">
      <c r="A19" s="46" t="s">
        <v>234</v>
      </c>
      <c r="B19" s="122">
        <v>926085.69726138399</v>
      </c>
      <c r="C19" s="123">
        <v>0</v>
      </c>
      <c r="D19" s="122">
        <v>926085.69726138399</v>
      </c>
      <c r="E19" s="108"/>
      <c r="F19" s="122">
        <v>21324.934735077</v>
      </c>
      <c r="G19" s="123">
        <v>0</v>
      </c>
      <c r="H19" s="122">
        <v>21324.934735077</v>
      </c>
      <c r="I19" s="101"/>
      <c r="J19" s="122">
        <v>140</v>
      </c>
      <c r="K19" s="123">
        <v>0</v>
      </c>
      <c r="L19" s="122">
        <v>140</v>
      </c>
    </row>
    <row r="20" spans="1:12" ht="16.5" customHeight="1" x14ac:dyDescent="0.3">
      <c r="A20" s="46" t="s">
        <v>235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236</v>
      </c>
      <c r="B21" s="122">
        <v>49424.200000000004</v>
      </c>
      <c r="C21" s="123">
        <v>42689.440000000002</v>
      </c>
      <c r="D21" s="122">
        <v>6734.76</v>
      </c>
      <c r="E21" s="108"/>
      <c r="F21" s="122">
        <v>-501.1</v>
      </c>
      <c r="G21" s="123">
        <v>-441.31</v>
      </c>
      <c r="H21" s="122">
        <v>-59.79</v>
      </c>
      <c r="I21" s="101"/>
      <c r="J21" s="122">
        <v>259</v>
      </c>
      <c r="K21" s="123">
        <v>210</v>
      </c>
      <c r="L21" s="122">
        <v>49</v>
      </c>
    </row>
    <row r="22" spans="1:12" ht="16.5" customHeight="1" x14ac:dyDescent="0.3">
      <c r="A22" s="46" t="s">
        <v>237</v>
      </c>
      <c r="B22" s="78">
        <v>881.36</v>
      </c>
      <c r="C22" s="124">
        <v>242.1</v>
      </c>
      <c r="D22" s="78">
        <v>639.26</v>
      </c>
      <c r="E22" s="108"/>
      <c r="F22" s="78">
        <v>-8.5299999999999994</v>
      </c>
      <c r="G22" s="124">
        <v>-17.25</v>
      </c>
      <c r="H22" s="78">
        <v>8.7200000000000006</v>
      </c>
      <c r="I22" s="101"/>
      <c r="J22" s="78">
        <v>65</v>
      </c>
      <c r="K22" s="124">
        <v>39</v>
      </c>
      <c r="L22" s="78">
        <v>26</v>
      </c>
    </row>
    <row r="23" spans="1:12" ht="16.5" customHeight="1" x14ac:dyDescent="0.3">
      <c r="A23" s="46" t="s">
        <v>238</v>
      </c>
      <c r="B23" s="122">
        <v>218789</v>
      </c>
      <c r="C23" s="123">
        <v>127717</v>
      </c>
      <c r="D23" s="122">
        <v>91072</v>
      </c>
      <c r="E23" s="108"/>
      <c r="F23" s="122">
        <v>-768.00000000000205</v>
      </c>
      <c r="G23" s="123">
        <v>164.99999999999801</v>
      </c>
      <c r="H23" s="122">
        <v>-933</v>
      </c>
      <c r="I23" s="101"/>
      <c r="J23" s="122">
        <v>2116</v>
      </c>
      <c r="K23" s="123">
        <v>962</v>
      </c>
      <c r="L23" s="122">
        <v>1154</v>
      </c>
    </row>
    <row r="24" spans="1:12" ht="16.5" customHeight="1" x14ac:dyDescent="0.3">
      <c r="A24" s="46" t="s">
        <v>239</v>
      </c>
      <c r="B24" s="78">
        <v>841.00604957859207</v>
      </c>
      <c r="C24" s="124">
        <v>3.4169999999999998</v>
      </c>
      <c r="D24" s="78">
        <v>837.58904957859204</v>
      </c>
      <c r="E24" s="108"/>
      <c r="F24" s="78">
        <v>8.2857562860490006</v>
      </c>
      <c r="G24" s="124">
        <v>1.9E-2</v>
      </c>
      <c r="H24" s="78">
        <v>8.2667562860490005</v>
      </c>
      <c r="I24" s="101"/>
      <c r="J24" s="78">
        <v>43</v>
      </c>
      <c r="K24" s="124">
        <v>1</v>
      </c>
      <c r="L24" s="78">
        <v>42</v>
      </c>
    </row>
    <row r="25" spans="1:12" ht="16.5" customHeight="1" x14ac:dyDescent="0.3">
      <c r="A25" s="46" t="s">
        <v>240</v>
      </c>
      <c r="B25" s="122">
        <v>130367</v>
      </c>
      <c r="C25" s="123">
        <v>2424</v>
      </c>
      <c r="D25" s="122">
        <v>127943</v>
      </c>
      <c r="E25" s="108"/>
      <c r="F25" s="122">
        <v>1491</v>
      </c>
      <c r="G25" s="123">
        <v>-162</v>
      </c>
      <c r="H25" s="122">
        <v>1653</v>
      </c>
      <c r="I25" s="101"/>
      <c r="J25" s="122">
        <v>399</v>
      </c>
      <c r="K25" s="123">
        <v>13</v>
      </c>
      <c r="L25" s="122">
        <v>386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5842.7759999999998</v>
      </c>
      <c r="C27" s="123">
        <v>1190.193</v>
      </c>
      <c r="D27" s="122">
        <v>4652.5829999999996</v>
      </c>
      <c r="E27" s="108"/>
      <c r="F27" s="122">
        <v>-185.65699999999998</v>
      </c>
      <c r="G27" s="123">
        <v>-75.081000000000003</v>
      </c>
      <c r="H27" s="122">
        <v>-110.57599999999999</v>
      </c>
      <c r="I27" s="101"/>
      <c r="J27" s="122">
        <v>110</v>
      </c>
      <c r="K27" s="123">
        <v>25</v>
      </c>
      <c r="L27" s="122">
        <v>85</v>
      </c>
    </row>
    <row r="28" spans="1:12" ht="16.5" customHeight="1" x14ac:dyDescent="0.3">
      <c r="A28" s="46" t="s">
        <v>243</v>
      </c>
      <c r="B28" s="78">
        <v>2552.9066592700001</v>
      </c>
      <c r="C28" s="124">
        <v>1888.9132058499999</v>
      </c>
      <c r="D28" s="78">
        <v>663.99345342000004</v>
      </c>
      <c r="E28" s="108"/>
      <c r="F28" s="78">
        <v>70.891652220000012</v>
      </c>
      <c r="G28" s="124">
        <v>-2.6527455899999999</v>
      </c>
      <c r="H28" s="78">
        <v>73.544397810000007</v>
      </c>
      <c r="I28" s="101"/>
      <c r="J28" s="78">
        <v>35</v>
      </c>
      <c r="K28" s="124">
        <v>22</v>
      </c>
      <c r="L28" s="78">
        <v>13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65.793400000000005</v>
      </c>
      <c r="C31" s="123">
        <v>65.793400000000005</v>
      </c>
      <c r="D31" s="122">
        <v>0</v>
      </c>
      <c r="E31" s="108"/>
      <c r="F31" s="122">
        <v>-0.23580000000000001</v>
      </c>
      <c r="G31" s="123">
        <v>-0.23580000000000001</v>
      </c>
      <c r="H31" s="122">
        <v>0</v>
      </c>
      <c r="I31" s="101"/>
      <c r="J31" s="122">
        <v>3</v>
      </c>
      <c r="K31" s="123">
        <v>3</v>
      </c>
      <c r="L31" s="122">
        <v>0</v>
      </c>
    </row>
    <row r="32" spans="1:12" ht="16.5" customHeight="1" x14ac:dyDescent="0.3">
      <c r="A32" s="46" t="s">
        <v>247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248</v>
      </c>
      <c r="B33" s="122">
        <v>313117</v>
      </c>
      <c r="C33" s="123">
        <v>233333</v>
      </c>
      <c r="D33" s="122">
        <v>79784</v>
      </c>
      <c r="E33" s="108"/>
      <c r="F33" s="122">
        <v>5265</v>
      </c>
      <c r="G33" s="123">
        <v>4599</v>
      </c>
      <c r="H33" s="122">
        <v>666</v>
      </c>
      <c r="I33" s="101"/>
      <c r="J33" s="122">
        <v>96</v>
      </c>
      <c r="K33" s="123">
        <v>53</v>
      </c>
      <c r="L33" s="122">
        <v>43</v>
      </c>
    </row>
    <row r="34" spans="1:12" ht="16.5" customHeight="1" x14ac:dyDescent="0.3">
      <c r="A34" s="46" t="s">
        <v>249</v>
      </c>
      <c r="B34" s="78">
        <v>27915.121530643421</v>
      </c>
      <c r="C34" s="124">
        <v>18875.4086149416</v>
      </c>
      <c r="D34" s="78">
        <v>9039.7129157018207</v>
      </c>
      <c r="E34" s="108"/>
      <c r="F34" s="78">
        <v>178.0709876754666</v>
      </c>
      <c r="G34" s="124">
        <v>157.370975069629</v>
      </c>
      <c r="H34" s="78">
        <v>20.7000126058376</v>
      </c>
      <c r="I34" s="101"/>
      <c r="J34" s="78">
        <v>75</v>
      </c>
      <c r="K34" s="124">
        <v>41</v>
      </c>
      <c r="L34" s="78">
        <v>34</v>
      </c>
    </row>
    <row r="35" spans="1:12" ht="16.5" customHeight="1" x14ac:dyDescent="0.3">
      <c r="A35" s="46" t="s">
        <v>250</v>
      </c>
      <c r="B35" s="122">
        <v>746.14252376000002</v>
      </c>
      <c r="C35" s="123">
        <v>373.07126188000001</v>
      </c>
      <c r="D35" s="122">
        <v>373.07126188000001</v>
      </c>
      <c r="E35" s="108"/>
      <c r="F35" s="122">
        <v>75.685729431105997</v>
      </c>
      <c r="G35" s="123">
        <v>37.842864715552999</v>
      </c>
      <c r="H35" s="122">
        <v>37.842864715552999</v>
      </c>
      <c r="I35" s="101"/>
      <c r="J35" s="122">
        <v>28</v>
      </c>
      <c r="K35" s="123">
        <v>14</v>
      </c>
      <c r="L35" s="122">
        <v>14</v>
      </c>
    </row>
    <row r="36" spans="1:12" ht="16.5" customHeight="1" x14ac:dyDescent="0.3">
      <c r="A36" s="46" t="s">
        <v>251</v>
      </c>
      <c r="B36" s="78">
        <v>126073.8509</v>
      </c>
      <c r="C36" s="124">
        <v>27592.822899999999</v>
      </c>
      <c r="D36" s="78">
        <v>98481.028000000006</v>
      </c>
      <c r="E36" s="108"/>
      <c r="F36" s="78">
        <v>2161.6587</v>
      </c>
      <c r="G36" s="124">
        <v>1705.0027</v>
      </c>
      <c r="H36" s="78">
        <v>456.65600000000001</v>
      </c>
      <c r="I36" s="101"/>
      <c r="J36" s="78">
        <v>484</v>
      </c>
      <c r="K36" s="124">
        <v>136</v>
      </c>
      <c r="L36" s="78">
        <v>348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5047</v>
      </c>
      <c r="K37" s="126">
        <v>2140</v>
      </c>
      <c r="L37" s="125">
        <v>2907</v>
      </c>
    </row>
  </sheetData>
  <sheetProtection algorithmName="SHA-512" hashValue="C97NZDY+DnAmsE7uDjpwqjsQSThLVNfj/BBi8oN/m8o1Bz+Vn5SM3QQd0enqarfq7MT+tU/RSXfSl5gxFJjwgw==" saltValue="E1As26/4LYpt5EO3FIlJgg==" spinCount="100000" sheet="1" objects="1" scenarios="1"/>
  <mergeCells count="1">
    <mergeCell ref="A1:B1"/>
  </mergeCells>
  <conditionalFormatting sqref="A8:A37">
    <cfRule type="cellIs" dxfId="142" priority="16" operator="between">
      <formula>-0.1</formula>
      <formula>0</formula>
    </cfRule>
  </conditionalFormatting>
  <conditionalFormatting sqref="B8:D36">
    <cfRule type="cellIs" dxfId="141" priority="13" operator="between">
      <formula>0</formula>
      <formula>0.1</formula>
    </cfRule>
    <cfRule type="cellIs" dxfId="140" priority="14" operator="lessThan">
      <formula>0</formula>
    </cfRule>
    <cfRule type="cellIs" dxfId="139" priority="15" operator="greaterThanOrEqual">
      <formula>0.1</formula>
    </cfRule>
  </conditionalFormatting>
  <conditionalFormatting sqref="B8:D36">
    <cfRule type="cellIs" dxfId="138" priority="12" operator="between">
      <formula>-0.1</formula>
      <formula>0</formula>
    </cfRule>
  </conditionalFormatting>
  <conditionalFormatting sqref="F8:H36">
    <cfRule type="cellIs" dxfId="137" priority="9" operator="between">
      <formula>0</formula>
      <formula>0.1</formula>
    </cfRule>
    <cfRule type="cellIs" dxfId="136" priority="10" operator="lessThan">
      <formula>0</formula>
    </cfRule>
    <cfRule type="cellIs" dxfId="135" priority="11" operator="greaterThanOrEqual">
      <formula>0.1</formula>
    </cfRule>
  </conditionalFormatting>
  <conditionalFormatting sqref="F8:H36">
    <cfRule type="cellIs" dxfId="134" priority="8" operator="between">
      <formula>-0.1</formula>
      <formula>0</formula>
    </cfRule>
  </conditionalFormatting>
  <conditionalFormatting sqref="C7">
    <cfRule type="cellIs" dxfId="133" priority="7" operator="between">
      <formula>-0.1</formula>
      <formula>0</formula>
    </cfRule>
  </conditionalFormatting>
  <conditionalFormatting sqref="D7">
    <cfRule type="cellIs" dxfId="132" priority="6" operator="between">
      <formula>-0.1</formula>
      <formula>0</formula>
    </cfRule>
  </conditionalFormatting>
  <conditionalFormatting sqref="G7:H7">
    <cfRule type="cellIs" dxfId="131" priority="5" operator="between">
      <formula>-0.1</formula>
      <formula>0</formula>
    </cfRule>
  </conditionalFormatting>
  <conditionalFormatting sqref="K7:L7">
    <cfRule type="cellIs" dxfId="130" priority="4" operator="between">
      <formula>-0.1</formula>
      <formula>0</formula>
    </cfRule>
  </conditionalFormatting>
  <conditionalFormatting sqref="B7">
    <cfRule type="cellIs" dxfId="129" priority="3" operator="between">
      <formula>-0.1</formula>
      <formula>0</formula>
    </cfRule>
  </conditionalFormatting>
  <conditionalFormatting sqref="F7">
    <cfRule type="cellIs" dxfId="128" priority="2" operator="between">
      <formula>-0.1</formula>
      <formula>0</formula>
    </cfRule>
  </conditionalFormatting>
  <conditionalFormatting sqref="J7">
    <cfRule type="cellIs" dxfId="127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Q36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Contents'!C12</f>
        <v>Table 2.4</v>
      </c>
      <c r="B1" s="168"/>
      <c r="C1" s="40"/>
    </row>
    <row r="2" spans="1:9" ht="16.5" customHeight="1" x14ac:dyDescent="0.3">
      <c r="A2" s="4" t="str">
        <f>"UCITS: "&amp;'Table of Contents'!A12&amp;", "&amp;'Table of Contents'!A3</f>
        <v>UCITS: Total Net Assets , 2016:Q4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223</v>
      </c>
      <c r="B8" s="100">
        <v>80301.202999999994</v>
      </c>
      <c r="C8" s="94">
        <v>16091.937</v>
      </c>
      <c r="D8" s="94">
        <v>42875.949000000001</v>
      </c>
      <c r="E8" s="94">
        <v>17782.150000000001</v>
      </c>
      <c r="F8" s="94">
        <v>73.376999999999995</v>
      </c>
      <c r="G8" s="94">
        <v>600.096</v>
      </c>
      <c r="H8" s="94">
        <v>2788.2959999999998</v>
      </c>
      <c r="I8" s="100">
        <v>89.397999999999996</v>
      </c>
    </row>
    <row r="9" spans="1:9" ht="16.5" customHeight="1" x14ac:dyDescent="0.3">
      <c r="A9" s="46" t="s">
        <v>224</v>
      </c>
      <c r="B9" s="6">
        <v>78823.265679539996</v>
      </c>
      <c r="C9" s="102">
        <v>31330.917517695001</v>
      </c>
      <c r="D9" s="102">
        <v>7445.4508840879998</v>
      </c>
      <c r="E9" s="102">
        <v>31932.298572502001</v>
      </c>
      <c r="F9" s="102">
        <v>4245.1838479050002</v>
      </c>
      <c r="G9" s="102">
        <v>3869.4148573500001</v>
      </c>
      <c r="H9" s="102">
        <v>0</v>
      </c>
      <c r="I9" s="6">
        <v>0</v>
      </c>
    </row>
    <row r="10" spans="1:9" ht="16.5" customHeight="1" x14ac:dyDescent="0.3">
      <c r="A10" s="46" t="s">
        <v>225</v>
      </c>
      <c r="B10" s="100">
        <v>1022.539893</v>
      </c>
      <c r="C10" s="94">
        <v>211.97323539999999</v>
      </c>
      <c r="D10" s="94">
        <v>130.2639519</v>
      </c>
      <c r="E10" s="94">
        <v>569.21868549999999</v>
      </c>
      <c r="F10" s="94">
        <v>92.801358269999994</v>
      </c>
      <c r="G10" s="94">
        <v>0</v>
      </c>
      <c r="H10" s="94">
        <v>0</v>
      </c>
      <c r="I10" s="100">
        <v>18.282662349999999</v>
      </c>
    </row>
    <row r="11" spans="1:9" ht="16.5" customHeight="1" x14ac:dyDescent="0.3">
      <c r="A11" s="46" t="s">
        <v>226</v>
      </c>
      <c r="B11" s="6">
        <v>18440.776000000002</v>
      </c>
      <c r="C11" s="102">
        <v>1790.136</v>
      </c>
      <c r="D11" s="102">
        <v>4048.7939999999999</v>
      </c>
      <c r="E11" s="102">
        <v>866.56399999999996</v>
      </c>
      <c r="F11" s="102">
        <v>11111.297</v>
      </c>
      <c r="G11" s="102">
        <v>0</v>
      </c>
      <c r="H11" s="102">
        <v>0</v>
      </c>
      <c r="I11" s="6">
        <v>623.98500000000001</v>
      </c>
    </row>
    <row r="12" spans="1:9" ht="16.5" customHeight="1" x14ac:dyDescent="0.3">
      <c r="A12" s="46" t="s">
        <v>227</v>
      </c>
      <c r="B12" s="100">
        <v>108</v>
      </c>
      <c r="C12" s="94">
        <v>40</v>
      </c>
      <c r="D12" s="94">
        <v>27</v>
      </c>
      <c r="E12" s="94">
        <v>41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228</v>
      </c>
      <c r="B13" s="6">
        <v>231135.48389999999</v>
      </c>
      <c r="C13" s="102">
        <v>32953.036139999997</v>
      </c>
      <c r="D13" s="102">
        <v>80340.322769999999</v>
      </c>
      <c r="E13" s="102">
        <v>96046.545509999996</v>
      </c>
      <c r="F13" s="102">
        <v>707.69312909999996</v>
      </c>
      <c r="G13" s="102">
        <v>349.80945100000002</v>
      </c>
      <c r="H13" s="102">
        <v>0</v>
      </c>
      <c r="I13" s="6">
        <v>20738.076860000001</v>
      </c>
    </row>
    <row r="14" spans="1:9" ht="16.5" customHeight="1" x14ac:dyDescent="0.3">
      <c r="A14" s="46" t="s">
        <v>229</v>
      </c>
      <c r="B14" s="100">
        <v>873203.99199999997</v>
      </c>
      <c r="C14" s="94">
        <v>356051.32</v>
      </c>
      <c r="D14" s="94">
        <v>438120.212</v>
      </c>
      <c r="E14" s="94">
        <v>78148.952999999994</v>
      </c>
      <c r="F14" s="94">
        <v>322.99299999999999</v>
      </c>
      <c r="G14" s="94">
        <v>0</v>
      </c>
      <c r="H14" s="94">
        <v>0</v>
      </c>
      <c r="I14" s="100">
        <v>560.51400000000001</v>
      </c>
    </row>
    <row r="15" spans="1:9" ht="16.5" customHeight="1" x14ac:dyDescent="0.3">
      <c r="A15" s="46" t="s">
        <v>230</v>
      </c>
      <c r="B15" s="6">
        <v>86179.747560000003</v>
      </c>
      <c r="C15" s="102">
        <v>35953.52061</v>
      </c>
      <c r="D15" s="102">
        <v>34573.347979999999</v>
      </c>
      <c r="E15" s="102">
        <v>11738.88817</v>
      </c>
      <c r="F15" s="102">
        <v>3530.5265469999999</v>
      </c>
      <c r="G15" s="102">
        <v>0</v>
      </c>
      <c r="H15" s="102">
        <v>0</v>
      </c>
      <c r="I15" s="6">
        <v>383.46424869999998</v>
      </c>
    </row>
    <row r="16" spans="1:9" ht="16.5" customHeight="1" x14ac:dyDescent="0.3">
      <c r="A16" s="46" t="s">
        <v>231</v>
      </c>
      <c r="B16" s="100">
        <v>795696</v>
      </c>
      <c r="C16" s="94">
        <v>211270</v>
      </c>
      <c r="D16" s="94">
        <v>122266</v>
      </c>
      <c r="E16" s="94">
        <v>155039</v>
      </c>
      <c r="F16" s="94">
        <v>299827</v>
      </c>
      <c r="G16" s="94">
        <v>7294</v>
      </c>
      <c r="H16" s="94">
        <v>0</v>
      </c>
      <c r="I16" s="100">
        <v>0</v>
      </c>
    </row>
    <row r="17" spans="1:17" ht="16.5" customHeight="1" x14ac:dyDescent="0.3">
      <c r="A17" s="46" t="s">
        <v>232</v>
      </c>
      <c r="B17" s="6">
        <v>328484.11700000003</v>
      </c>
      <c r="C17" s="102">
        <v>176218.84400000001</v>
      </c>
      <c r="D17" s="102">
        <v>65469.557000000001</v>
      </c>
      <c r="E17" s="102">
        <v>71032.770999999993</v>
      </c>
      <c r="F17" s="102">
        <v>2538.6999999999998</v>
      </c>
      <c r="G17" s="102">
        <v>175.8</v>
      </c>
      <c r="H17" s="102">
        <v>3276.1129999999998</v>
      </c>
      <c r="I17" s="6">
        <v>9772.3320000000003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233</v>
      </c>
      <c r="B18" s="100">
        <v>4347.2420000000002</v>
      </c>
      <c r="C18" s="94">
        <v>1025.0139999999999</v>
      </c>
      <c r="D18" s="94">
        <v>1362.249</v>
      </c>
      <c r="E18" s="94">
        <v>1284.356</v>
      </c>
      <c r="F18" s="94">
        <v>540.45299999999997</v>
      </c>
      <c r="G18" s="94">
        <v>0</v>
      </c>
      <c r="H18" s="94">
        <v>0</v>
      </c>
      <c r="I18" s="100">
        <v>135.16999999999999</v>
      </c>
      <c r="J18" s="100"/>
      <c r="K18" s="94"/>
      <c r="L18" s="94"/>
      <c r="M18" s="94"/>
      <c r="N18" s="94"/>
      <c r="O18" s="94"/>
      <c r="P18" s="94"/>
      <c r="Q18" s="100"/>
    </row>
    <row r="19" spans="1:17" ht="16.5" customHeight="1" x14ac:dyDescent="0.3">
      <c r="A19" s="46" t="s">
        <v>234</v>
      </c>
      <c r="B19" s="6">
        <v>206573.91818500799</v>
      </c>
      <c r="C19" s="102">
        <v>18868.880888685399</v>
      </c>
      <c r="D19" s="102">
        <v>106157.977405532</v>
      </c>
      <c r="E19" s="102">
        <v>7063.2057305587005</v>
      </c>
      <c r="F19" s="102">
        <v>0</v>
      </c>
      <c r="G19" s="102">
        <v>0</v>
      </c>
      <c r="H19" s="102">
        <v>32829.936295</v>
      </c>
      <c r="I19" s="6">
        <v>41653.917865231801</v>
      </c>
    </row>
    <row r="20" spans="1:17" ht="16.5" customHeight="1" x14ac:dyDescent="0.3">
      <c r="A20" s="46" t="s">
        <v>235</v>
      </c>
      <c r="B20" s="100">
        <v>1578920</v>
      </c>
      <c r="C20" s="94">
        <v>548147</v>
      </c>
      <c r="D20" s="94">
        <v>424515</v>
      </c>
      <c r="E20" s="94">
        <v>93582</v>
      </c>
      <c r="F20" s="94">
        <v>472525</v>
      </c>
      <c r="G20" s="94">
        <v>0</v>
      </c>
      <c r="H20" s="94">
        <v>0</v>
      </c>
      <c r="I20" s="100">
        <v>40151</v>
      </c>
    </row>
    <row r="21" spans="1:17" ht="16.5" customHeight="1" x14ac:dyDescent="0.3">
      <c r="A21" s="46" t="s">
        <v>236</v>
      </c>
      <c r="B21" s="6">
        <v>234213.72</v>
      </c>
      <c r="C21" s="102">
        <v>20117.599999999999</v>
      </c>
      <c r="D21" s="102">
        <v>47779.09</v>
      </c>
      <c r="E21" s="102">
        <v>80296.509999999995</v>
      </c>
      <c r="F21" s="102">
        <v>4813.34</v>
      </c>
      <c r="G21" s="102">
        <v>308.73</v>
      </c>
      <c r="H21" s="102">
        <v>80898.45</v>
      </c>
      <c r="I21" s="6">
        <v>0</v>
      </c>
    </row>
    <row r="22" spans="1:17" ht="16.5" customHeight="1" x14ac:dyDescent="0.3">
      <c r="A22" s="46" t="s">
        <v>237</v>
      </c>
      <c r="B22" s="100">
        <v>28399.79</v>
      </c>
      <c r="C22" s="94">
        <v>8373.02</v>
      </c>
      <c r="D22" s="94">
        <v>8953.59</v>
      </c>
      <c r="E22" s="94">
        <v>5779.39</v>
      </c>
      <c r="F22" s="94">
        <v>2681.68</v>
      </c>
      <c r="G22" s="94">
        <v>0</v>
      </c>
      <c r="H22" s="94">
        <v>7.64</v>
      </c>
      <c r="I22" s="100">
        <v>2604.4699999999998</v>
      </c>
    </row>
    <row r="23" spans="1:17" ht="16.5" customHeight="1" x14ac:dyDescent="0.3">
      <c r="A23" s="46" t="s">
        <v>238</v>
      </c>
      <c r="B23" s="6">
        <v>3116104</v>
      </c>
      <c r="C23" s="102">
        <v>1018063</v>
      </c>
      <c r="D23" s="102">
        <v>1024900</v>
      </c>
      <c r="E23" s="102">
        <v>623208</v>
      </c>
      <c r="F23" s="102">
        <v>312044</v>
      </c>
      <c r="G23" s="102">
        <v>0</v>
      </c>
      <c r="H23" s="102">
        <v>0</v>
      </c>
      <c r="I23" s="6">
        <v>137889</v>
      </c>
    </row>
    <row r="24" spans="1:17" ht="16.5" customHeight="1" x14ac:dyDescent="0.3">
      <c r="A24" s="46" t="s">
        <v>239</v>
      </c>
      <c r="B24" s="100">
        <v>2240.3287116162201</v>
      </c>
      <c r="C24" s="94">
        <v>375.53084652516998</v>
      </c>
      <c r="D24" s="94">
        <v>844.29600000000005</v>
      </c>
      <c r="E24" s="94">
        <v>623.80012943999998</v>
      </c>
      <c r="F24" s="94">
        <v>76.643000000000001</v>
      </c>
      <c r="G24" s="94">
        <v>0</v>
      </c>
      <c r="H24" s="94">
        <v>3.1659999999999999</v>
      </c>
      <c r="I24" s="100">
        <v>316.89273565105299</v>
      </c>
    </row>
    <row r="25" spans="1:17" ht="16.5" customHeight="1" x14ac:dyDescent="0.3">
      <c r="A25" s="46" t="s">
        <v>240</v>
      </c>
      <c r="B25" s="6">
        <v>38294</v>
      </c>
      <c r="C25" s="102">
        <v>21511</v>
      </c>
      <c r="D25" s="102">
        <v>15737</v>
      </c>
      <c r="E25" s="102">
        <v>944</v>
      </c>
      <c r="F25" s="102">
        <v>0</v>
      </c>
      <c r="G25" s="102">
        <v>0</v>
      </c>
      <c r="H25" s="102">
        <v>0</v>
      </c>
      <c r="I25" s="6">
        <v>102</v>
      </c>
    </row>
    <row r="26" spans="1:17" ht="16.5" customHeight="1" x14ac:dyDescent="0.3">
      <c r="A26" s="46" t="s">
        <v>241</v>
      </c>
      <c r="B26" s="100">
        <v>981560</v>
      </c>
      <c r="C26" s="94">
        <v>476335</v>
      </c>
      <c r="D26" s="94">
        <v>351381</v>
      </c>
      <c r="E26" s="94">
        <v>58878</v>
      </c>
      <c r="F26" s="94">
        <v>86196</v>
      </c>
      <c r="G26" s="94">
        <v>0</v>
      </c>
      <c r="H26" s="94">
        <v>0</v>
      </c>
      <c r="I26" s="100">
        <v>8770</v>
      </c>
    </row>
    <row r="27" spans="1:17" ht="16.5" customHeight="1" x14ac:dyDescent="0.3">
      <c r="A27" s="46" t="s">
        <v>242</v>
      </c>
      <c r="B27" s="6">
        <v>92938.46</v>
      </c>
      <c r="C27" s="102">
        <v>21264.605</v>
      </c>
      <c r="D27" s="102">
        <v>22719.466</v>
      </c>
      <c r="E27" s="102">
        <v>18163.415000000001</v>
      </c>
      <c r="F27" s="102">
        <v>28380.448</v>
      </c>
      <c r="G27" s="102">
        <v>0</v>
      </c>
      <c r="H27" s="102">
        <v>1770.5640000000001</v>
      </c>
      <c r="I27" s="6">
        <v>639.96199999999999</v>
      </c>
    </row>
    <row r="28" spans="1:17" ht="16.5" customHeight="1" x14ac:dyDescent="0.3">
      <c r="A28" s="46" t="s">
        <v>243</v>
      </c>
      <c r="B28" s="100">
        <v>7207.1234593251802</v>
      </c>
      <c r="C28" s="94">
        <v>1038.64501610504</v>
      </c>
      <c r="D28" s="94">
        <v>1159.8487522800001</v>
      </c>
      <c r="E28" s="94">
        <v>2409.37487694014</v>
      </c>
      <c r="F28" s="94">
        <v>1278.4559531800001</v>
      </c>
      <c r="G28" s="94">
        <v>0</v>
      </c>
      <c r="H28" s="94">
        <v>0</v>
      </c>
      <c r="I28" s="100">
        <v>1320.7988608200001</v>
      </c>
    </row>
    <row r="29" spans="1:17" ht="16.5" customHeight="1" x14ac:dyDescent="0.3">
      <c r="A29" s="46" t="s">
        <v>244</v>
      </c>
      <c r="B29" s="6">
        <v>21875.3</v>
      </c>
      <c r="C29" s="102">
        <v>328.4</v>
      </c>
      <c r="D29" s="102">
        <v>11040.6</v>
      </c>
      <c r="E29" s="102">
        <v>462.3</v>
      </c>
      <c r="F29" s="102">
        <v>109.2</v>
      </c>
      <c r="G29" s="102">
        <v>519</v>
      </c>
      <c r="H29" s="102">
        <v>418.6</v>
      </c>
      <c r="I29" s="6">
        <v>8997.2000000000007</v>
      </c>
    </row>
    <row r="30" spans="1:17" ht="16.5" customHeight="1" x14ac:dyDescent="0.3">
      <c r="A30" s="46" t="s">
        <v>245</v>
      </c>
      <c r="B30" s="100">
        <v>4349.0309999999999</v>
      </c>
      <c r="C30" s="94">
        <v>369.97500000000002</v>
      </c>
      <c r="D30" s="94">
        <v>1888.7070000000001</v>
      </c>
      <c r="E30" s="94">
        <v>2055.681</v>
      </c>
      <c r="F30" s="94">
        <v>34.667999999999999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246</v>
      </c>
      <c r="B31" s="6">
        <v>2463.6131</v>
      </c>
      <c r="C31" s="102">
        <v>1486.9428</v>
      </c>
      <c r="D31" s="102">
        <v>168.46</v>
      </c>
      <c r="E31" s="102">
        <v>709.04480000000001</v>
      </c>
      <c r="F31" s="102">
        <v>99.165499999999994</v>
      </c>
      <c r="G31" s="102">
        <v>0</v>
      </c>
      <c r="H31" s="102">
        <v>0</v>
      </c>
      <c r="I31" s="6">
        <v>0</v>
      </c>
    </row>
    <row r="32" spans="1:17" ht="16.5" customHeight="1" x14ac:dyDescent="0.3">
      <c r="A32" s="46" t="s">
        <v>247</v>
      </c>
      <c r="B32" s="100">
        <v>193454</v>
      </c>
      <c r="C32" s="94">
        <v>37623</v>
      </c>
      <c r="D32" s="94">
        <v>62144</v>
      </c>
      <c r="E32" s="94">
        <v>71598</v>
      </c>
      <c r="F32" s="94">
        <v>9586</v>
      </c>
      <c r="G32" s="94">
        <v>486</v>
      </c>
      <c r="H32" s="94">
        <v>12017</v>
      </c>
      <c r="I32" s="100">
        <v>0</v>
      </c>
    </row>
    <row r="33" spans="1:9" ht="16.5" customHeight="1" x14ac:dyDescent="0.3">
      <c r="A33" s="46" t="s">
        <v>248</v>
      </c>
      <c r="B33" s="6">
        <v>2707824</v>
      </c>
      <c r="C33" s="102">
        <v>1704276</v>
      </c>
      <c r="D33" s="102">
        <v>249110</v>
      </c>
      <c r="E33" s="102">
        <v>588364</v>
      </c>
      <c r="F33" s="102">
        <v>162362</v>
      </c>
      <c r="G33" s="102">
        <v>0</v>
      </c>
      <c r="H33" s="102">
        <v>3712</v>
      </c>
      <c r="I33" s="6">
        <v>0</v>
      </c>
    </row>
    <row r="34" spans="1:9" ht="16.5" customHeight="1" x14ac:dyDescent="0.3">
      <c r="A34" s="46" t="s">
        <v>249</v>
      </c>
      <c r="B34" s="100">
        <v>470245.894435858</v>
      </c>
      <c r="C34" s="94">
        <v>159994.02730665301</v>
      </c>
      <c r="D34" s="94">
        <v>155497.50746255601</v>
      </c>
      <c r="E34" s="94">
        <v>135204.417131597</v>
      </c>
      <c r="F34" s="94">
        <v>19549.9425350524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250</v>
      </c>
      <c r="B35" s="6">
        <v>43176.684916179998</v>
      </c>
      <c r="C35" s="102">
        <v>1316.2384642899999</v>
      </c>
      <c r="D35" s="102">
        <v>22521.353669889999</v>
      </c>
      <c r="E35" s="102">
        <v>3576.7554325299998</v>
      </c>
      <c r="F35" s="102">
        <v>12635.200369890001</v>
      </c>
      <c r="G35" s="102">
        <v>282.35729121000003</v>
      </c>
      <c r="H35" s="102">
        <v>1856.69879629</v>
      </c>
      <c r="I35" s="6">
        <v>988.08089208000001</v>
      </c>
    </row>
    <row r="36" spans="1:9" ht="16.5" customHeight="1" x14ac:dyDescent="0.3">
      <c r="A36" s="46" t="s">
        <v>251</v>
      </c>
      <c r="B36" s="100">
        <v>928296.95429999998</v>
      </c>
      <c r="C36" s="94">
        <v>526598.4632</v>
      </c>
      <c r="D36" s="94">
        <v>152495.43590000001</v>
      </c>
      <c r="E36" s="94">
        <v>64616.623800000001</v>
      </c>
      <c r="F36" s="94">
        <v>8148.9780000000001</v>
      </c>
      <c r="G36" s="94">
        <v>431.56229999999999</v>
      </c>
      <c r="H36" s="94">
        <v>62685.117299999998</v>
      </c>
      <c r="I36" s="100">
        <v>113320.7738</v>
      </c>
    </row>
  </sheetData>
  <sheetProtection algorithmName="SHA-512" hashValue="44NPbog0Sd+AH+VceiOphXt+oxOrL2pol8J/NgUYsbgHL/t1cuPJXVf7xtFIpetkE4lujko5kVRM8Ez+d87UpA==" saltValue="Oy8k5S3d7V2yqlFI0PNY4A==" spinCount="100000" sheet="1" objects="1" scenarios="1"/>
  <mergeCells count="1">
    <mergeCell ref="A1:B1"/>
  </mergeCells>
  <conditionalFormatting sqref="B8:I36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A1:XFD7 A37:XFD1048576 B8:XFD36">
    <cfRule type="cellIs" dxfId="123" priority="5" operator="between">
      <formula>-0.1</formula>
      <formula>0</formula>
    </cfRule>
  </conditionalFormatting>
  <conditionalFormatting sqref="A8:A36">
    <cfRule type="cellIs" dxfId="122" priority="4" operator="between">
      <formula>-0.1</formula>
      <formula>0</formula>
    </cfRule>
  </conditionalFormatting>
  <conditionalFormatting sqref="J17:Q18">
    <cfRule type="cellIs" dxfId="121" priority="1" operator="between">
      <formula>0</formula>
      <formula>0.1</formula>
    </cfRule>
    <cfRule type="cellIs" dxfId="120" priority="2" operator="lessThan">
      <formula>0</formula>
    </cfRule>
    <cfRule type="cellIs" dxfId="119" priority="3" operator="greaterThanOrEqual">
      <formula>0.1</formula>
    </cfRule>
  </conditionalFormatting>
  <pageMargins left="0.7" right="0.7" top="0.75" bottom="0.75" header="0.3" footer="0.3"/>
  <pageSetup paperSize="9" scale="8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Contents'!C13</f>
        <v>Table 2.5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224</v>
      </c>
      <c r="B9" s="6">
        <v>260.30178909900002</v>
      </c>
      <c r="C9" s="102">
        <v>260.30178909900002</v>
      </c>
      <c r="D9" s="102">
        <v>0</v>
      </c>
      <c r="E9" s="6">
        <v>0</v>
      </c>
      <c r="F9" s="108"/>
      <c r="G9" s="6">
        <v>30331.708681218999</v>
      </c>
      <c r="H9" s="102">
        <v>507.628826855</v>
      </c>
      <c r="I9" s="102">
        <v>1507.1196568570001</v>
      </c>
      <c r="J9" s="102">
        <v>28299.007345686001</v>
      </c>
      <c r="K9" s="6">
        <v>17.952851820999999</v>
      </c>
    </row>
    <row r="10" spans="1:11" ht="16.5" customHeight="1" x14ac:dyDescent="0.3">
      <c r="A10" s="46" t="s">
        <v>225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20738.076860000001</v>
      </c>
      <c r="H13" s="102">
        <v>0</v>
      </c>
      <c r="I13" s="102">
        <v>0</v>
      </c>
      <c r="J13" s="102">
        <v>0</v>
      </c>
      <c r="K13" s="6">
        <v>20738.076860000001</v>
      </c>
    </row>
    <row r="14" spans="1:11" ht="16.5" customHeight="1" x14ac:dyDescent="0.3">
      <c r="A14" s="46" t="s">
        <v>229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230</v>
      </c>
      <c r="B15" s="6">
        <v>197.14528300000001</v>
      </c>
      <c r="C15" s="102">
        <v>197.14528300000001</v>
      </c>
      <c r="D15" s="102">
        <v>0</v>
      </c>
      <c r="E15" s="6">
        <v>0</v>
      </c>
      <c r="F15" s="108"/>
      <c r="G15" s="6">
        <v>11461.33144</v>
      </c>
      <c r="H15" s="102">
        <v>1365.445007</v>
      </c>
      <c r="I15" s="102">
        <v>1111.8491140000001</v>
      </c>
      <c r="J15" s="102">
        <v>8984.0373189999991</v>
      </c>
      <c r="K15" s="6">
        <v>0</v>
      </c>
    </row>
    <row r="16" spans="1:11" ht="16.5" customHeight="1" x14ac:dyDescent="0.3">
      <c r="A16" s="46" t="s">
        <v>231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232</v>
      </c>
      <c r="B17" s="6">
        <v>48782.862999999998</v>
      </c>
      <c r="C17" s="102">
        <v>42085.038999999997</v>
      </c>
      <c r="D17" s="102">
        <v>5413.491</v>
      </c>
      <c r="E17" s="6">
        <v>1284.3330000000001</v>
      </c>
      <c r="F17" s="108"/>
      <c r="G17" s="6">
        <v>17602.259999999998</v>
      </c>
      <c r="H17" s="102">
        <v>3277.6480000000001</v>
      </c>
      <c r="I17" s="102">
        <v>259.02199999999999</v>
      </c>
      <c r="J17" s="102">
        <v>13902.23</v>
      </c>
      <c r="K17" s="6">
        <v>163.36000000000001</v>
      </c>
    </row>
    <row r="18" spans="1:11" ht="16.5" customHeight="1" x14ac:dyDescent="0.3">
      <c r="A18" s="46" t="s">
        <v>233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42689.440000000002</v>
      </c>
      <c r="H21" s="102">
        <v>362.48</v>
      </c>
      <c r="I21" s="102">
        <v>1174.4000000000001</v>
      </c>
      <c r="J21" s="102">
        <v>41152.559999999998</v>
      </c>
      <c r="K21" s="6">
        <v>0</v>
      </c>
    </row>
    <row r="22" spans="1:11" ht="16.5" customHeight="1" x14ac:dyDescent="0.3">
      <c r="A22" s="46" t="s">
        <v>237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238</v>
      </c>
      <c r="B23" s="6">
        <v>82161.899999999994</v>
      </c>
      <c r="C23" s="102">
        <v>0</v>
      </c>
      <c r="D23" s="102">
        <v>0</v>
      </c>
      <c r="E23" s="6">
        <v>0</v>
      </c>
      <c r="F23" s="108"/>
      <c r="G23" s="6">
        <v>127717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240</v>
      </c>
      <c r="B25" s="6">
        <v>1519</v>
      </c>
      <c r="C25" s="102">
        <v>0</v>
      </c>
      <c r="D25" s="102">
        <v>0</v>
      </c>
      <c r="E25" s="6">
        <v>0</v>
      </c>
      <c r="F25" s="108"/>
      <c r="G25" s="6">
        <v>2424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1190.193</v>
      </c>
      <c r="H27" s="102">
        <v>147.233</v>
      </c>
      <c r="I27" s="102">
        <v>27.178999999999998</v>
      </c>
      <c r="J27" s="102">
        <v>616.28599999999994</v>
      </c>
      <c r="K27" s="6">
        <v>399.495</v>
      </c>
    </row>
    <row r="28" spans="1:11" ht="16.5" customHeight="1" x14ac:dyDescent="0.3">
      <c r="A28" s="46" t="s">
        <v>243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244</v>
      </c>
      <c r="B29" s="6">
        <v>233</v>
      </c>
      <c r="C29" s="102">
        <v>233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65.793400000000005</v>
      </c>
      <c r="H31" s="102">
        <v>63.690100000000001</v>
      </c>
      <c r="I31" s="102">
        <v>0</v>
      </c>
      <c r="J31" s="102">
        <v>2.1032999999999999</v>
      </c>
      <c r="K31" s="6">
        <v>0</v>
      </c>
    </row>
    <row r="32" spans="1:11" ht="16.5" customHeight="1" x14ac:dyDescent="0.3">
      <c r="A32" s="46" t="s">
        <v>247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248</v>
      </c>
      <c r="B33" s="6">
        <v>23424</v>
      </c>
      <c r="C33" s="102">
        <v>23424</v>
      </c>
      <c r="D33" s="102">
        <v>0</v>
      </c>
      <c r="E33" s="6">
        <v>0</v>
      </c>
      <c r="F33" s="108"/>
      <c r="G33" s="6">
        <v>233333</v>
      </c>
      <c r="H33" s="102">
        <v>51640</v>
      </c>
      <c r="I33" s="102">
        <v>72676</v>
      </c>
      <c r="J33" s="102">
        <v>109017</v>
      </c>
      <c r="K33" s="6">
        <v>0</v>
      </c>
    </row>
    <row r="34" spans="1:11" ht="16.5" customHeight="1" x14ac:dyDescent="0.3">
      <c r="A34" s="46" t="s">
        <v>249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250</v>
      </c>
      <c r="B35" s="6">
        <v>141.09298439</v>
      </c>
      <c r="C35" s="102">
        <v>0</v>
      </c>
      <c r="D35" s="102">
        <v>0</v>
      </c>
      <c r="E35" s="6">
        <v>0</v>
      </c>
      <c r="F35" s="108"/>
      <c r="G35" s="6">
        <v>373.07126188000001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TafvmdLz2dIXEtDCc7TeXNo+IjI0p+D6uYbCr3XiJLLyB8/lJ54vBR0uVkKpb8LBiXR8mfhP56xRxTngCZb5SQ==" saltValue="bVO+LY91SSarIH2KX1pxAA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Contents'!C16</f>
        <v>Table 2.6</v>
      </c>
      <c r="B1" s="168"/>
      <c r="C1" s="40"/>
    </row>
    <row r="2" spans="1:9" ht="16.5" customHeight="1" x14ac:dyDescent="0.3">
      <c r="A2" s="4" t="str">
        <f>"UCITS: "&amp;'Table of Contents'!A16&amp;", "&amp;'Table of Contents'!A3</f>
        <v>UCITS: Total Net Sales, 2016:Q4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-652.93700000000001</v>
      </c>
      <c r="C8" s="32">
        <v>131.67500000000001</v>
      </c>
      <c r="D8" s="32">
        <v>-381.24299999999999</v>
      </c>
      <c r="E8" s="32">
        <v>-295.58199999999999</v>
      </c>
      <c r="F8" s="32">
        <v>-13.625</v>
      </c>
      <c r="G8" s="32">
        <v>-71.153999999999996</v>
      </c>
      <c r="H8" s="32">
        <v>16.949000000000002</v>
      </c>
      <c r="I8" s="113">
        <v>-39.957000000000001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87.431307290000007</v>
      </c>
      <c r="C10" s="32">
        <v>33.081516379999997</v>
      </c>
      <c r="D10" s="32">
        <v>-0.25869229999999999</v>
      </c>
      <c r="E10" s="32">
        <v>38.970858360000001</v>
      </c>
      <c r="F10" s="32">
        <v>15.99562485</v>
      </c>
      <c r="G10" s="32">
        <v>0</v>
      </c>
      <c r="H10" s="32">
        <v>0</v>
      </c>
      <c r="I10" s="113">
        <v>-0.35799999999999998</v>
      </c>
    </row>
    <row r="11" spans="1:9" ht="16.5" customHeight="1" x14ac:dyDescent="0.3">
      <c r="A11" s="46" t="s">
        <v>226</v>
      </c>
      <c r="B11" s="114">
        <v>4209.53</v>
      </c>
      <c r="C11" s="115">
        <v>11.59</v>
      </c>
      <c r="D11" s="115">
        <v>2483.6999999999998</v>
      </c>
      <c r="E11" s="115">
        <v>-2.08</v>
      </c>
      <c r="F11" s="115">
        <v>1817.25</v>
      </c>
      <c r="G11" s="115">
        <v>0</v>
      </c>
      <c r="H11" s="115">
        <v>0</v>
      </c>
      <c r="I11" s="114">
        <v>-100.92</v>
      </c>
    </row>
    <row r="12" spans="1:9" ht="16.5" customHeight="1" x14ac:dyDescent="0.3">
      <c r="A12" s="46" t="s">
        <v>227</v>
      </c>
      <c r="B12" s="113">
        <v>18</v>
      </c>
      <c r="C12" s="32">
        <v>18</v>
      </c>
      <c r="D12" s="32">
        <v>2</v>
      </c>
      <c r="E12" s="32">
        <v>-2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9648.0248510000001</v>
      </c>
      <c r="C13" s="115">
        <v>1052.2382030000001</v>
      </c>
      <c r="D13" s="115">
        <v>2466.6587039999999</v>
      </c>
      <c r="E13" s="115">
        <v>5221.929005</v>
      </c>
      <c r="F13" s="115">
        <v>55.785629540000002</v>
      </c>
      <c r="G13" s="115">
        <v>-0.85228632000000004</v>
      </c>
      <c r="H13" s="115">
        <v>0</v>
      </c>
      <c r="I13" s="114">
        <v>852.26559559999998</v>
      </c>
    </row>
    <row r="14" spans="1:9" ht="16.5" customHeight="1" x14ac:dyDescent="0.3">
      <c r="A14" s="46" t="s">
        <v>229</v>
      </c>
      <c r="B14" s="113">
        <v>19699.756000000001</v>
      </c>
      <c r="C14" s="32">
        <v>9512.1129999999994</v>
      </c>
      <c r="D14" s="32">
        <v>5476.7389999999996</v>
      </c>
      <c r="E14" s="32">
        <v>4390.1819999999998</v>
      </c>
      <c r="F14" s="32">
        <v>-7.8730000000000002</v>
      </c>
      <c r="G14" s="32">
        <v>0</v>
      </c>
      <c r="H14" s="32">
        <v>0</v>
      </c>
      <c r="I14" s="113">
        <v>328.59500000000003</v>
      </c>
    </row>
    <row r="15" spans="1:9" ht="16.5" customHeight="1" x14ac:dyDescent="0.3">
      <c r="A15" s="46" t="s">
        <v>230</v>
      </c>
      <c r="B15" s="114">
        <v>1561.155728</v>
      </c>
      <c r="C15" s="115">
        <v>839.55357170000002</v>
      </c>
      <c r="D15" s="115">
        <v>551.06416790000003</v>
      </c>
      <c r="E15" s="115">
        <v>138.17089319999999</v>
      </c>
      <c r="F15" s="115">
        <v>36.886392970000003</v>
      </c>
      <c r="G15" s="115">
        <v>0</v>
      </c>
      <c r="H15" s="115">
        <v>0</v>
      </c>
      <c r="I15" s="114">
        <v>-4.5192972899999999</v>
      </c>
    </row>
    <row r="16" spans="1:9" ht="16.5" customHeight="1" x14ac:dyDescent="0.3">
      <c r="A16" s="46" t="s">
        <v>231</v>
      </c>
      <c r="B16" s="113">
        <v>8300</v>
      </c>
      <c r="C16" s="32">
        <v>1400</v>
      </c>
      <c r="D16" s="32">
        <v>3300</v>
      </c>
      <c r="E16" s="32">
        <v>200</v>
      </c>
      <c r="F16" s="32">
        <v>3400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4544.1289999999999</v>
      </c>
      <c r="C17" s="115">
        <v>3427.5239999999999</v>
      </c>
      <c r="D17" s="115">
        <v>-462.12799999999999</v>
      </c>
      <c r="E17" s="115">
        <v>1888.5989999999999</v>
      </c>
      <c r="F17" s="115">
        <v>-94.1</v>
      </c>
      <c r="G17" s="115">
        <v>0</v>
      </c>
      <c r="H17" s="115">
        <v>-15.209</v>
      </c>
      <c r="I17" s="114">
        <v>-200.55699999999999</v>
      </c>
    </row>
    <row r="18" spans="1:9" ht="16.5" customHeight="1" x14ac:dyDescent="0.3">
      <c r="A18" s="46" t="s">
        <v>233</v>
      </c>
      <c r="B18" s="113">
        <v>-109.24299999999999</v>
      </c>
      <c r="C18" s="32">
        <v>-19.463999999999999</v>
      </c>
      <c r="D18" s="32">
        <v>-22.716999999999999</v>
      </c>
      <c r="E18" s="32">
        <v>-13.975</v>
      </c>
      <c r="F18" s="32">
        <v>-50.96</v>
      </c>
      <c r="G18" s="32">
        <v>0</v>
      </c>
      <c r="H18" s="32">
        <v>0</v>
      </c>
      <c r="I18" s="113">
        <v>-2.12</v>
      </c>
    </row>
    <row r="19" spans="1:9" ht="16.5" customHeight="1" x14ac:dyDescent="0.3">
      <c r="A19" s="46" t="s">
        <v>234</v>
      </c>
      <c r="B19" s="114">
        <v>5288.9148886857702</v>
      </c>
      <c r="C19" s="115">
        <v>840.17458839566098</v>
      </c>
      <c r="D19" s="115">
        <v>1776.9403181551299</v>
      </c>
      <c r="E19" s="115">
        <v>-131.44708325697999</v>
      </c>
      <c r="F19" s="115">
        <v>0</v>
      </c>
      <c r="G19" s="115">
        <v>0</v>
      </c>
      <c r="H19" s="115">
        <v>3231.9260835371001</v>
      </c>
      <c r="I19" s="114">
        <v>-428.67901814513999</v>
      </c>
    </row>
    <row r="20" spans="1:9" ht="16.5" customHeight="1" x14ac:dyDescent="0.3">
      <c r="A20" s="46" t="s">
        <v>235</v>
      </c>
      <c r="B20" s="113">
        <v>46808</v>
      </c>
      <c r="C20" s="32">
        <v>10526</v>
      </c>
      <c r="D20" s="32">
        <v>11643</v>
      </c>
      <c r="E20" s="32">
        <v>2039</v>
      </c>
      <c r="F20" s="32">
        <v>22578</v>
      </c>
      <c r="G20" s="32">
        <v>0</v>
      </c>
      <c r="H20" s="32">
        <v>0</v>
      </c>
      <c r="I20" s="113">
        <v>20</v>
      </c>
    </row>
    <row r="21" spans="1:9" ht="16.5" customHeight="1" x14ac:dyDescent="0.3">
      <c r="A21" s="46" t="s">
        <v>236</v>
      </c>
      <c r="B21" s="114">
        <v>4127.29</v>
      </c>
      <c r="C21" s="115">
        <v>-433.22</v>
      </c>
      <c r="D21" s="115">
        <v>580.29</v>
      </c>
      <c r="E21" s="115">
        <v>9074.7199999999993</v>
      </c>
      <c r="F21" s="115">
        <v>-841.4</v>
      </c>
      <c r="G21" s="115">
        <v>-154.49</v>
      </c>
      <c r="H21" s="115">
        <v>-4098.6099999999997</v>
      </c>
      <c r="I21" s="114">
        <v>0</v>
      </c>
    </row>
    <row r="22" spans="1:9" ht="16.5" customHeight="1" x14ac:dyDescent="0.3">
      <c r="A22" s="46" t="s">
        <v>237</v>
      </c>
      <c r="B22" s="113">
        <v>510.5</v>
      </c>
      <c r="C22" s="32">
        <v>282.04000000000002</v>
      </c>
      <c r="D22" s="32">
        <v>501.25</v>
      </c>
      <c r="E22" s="32">
        <v>-22.67</v>
      </c>
      <c r="F22" s="32">
        <v>-1.0900000000000001</v>
      </c>
      <c r="G22" s="32">
        <v>0</v>
      </c>
      <c r="H22" s="32">
        <v>-0.16</v>
      </c>
      <c r="I22" s="113">
        <v>-248.87</v>
      </c>
    </row>
    <row r="23" spans="1:9" ht="16.5" customHeight="1" x14ac:dyDescent="0.3">
      <c r="A23" s="46" t="s">
        <v>238</v>
      </c>
      <c r="B23" s="114">
        <v>-976.00000000007003</v>
      </c>
      <c r="C23" s="115">
        <v>-5514</v>
      </c>
      <c r="D23" s="115">
        <v>-5164</v>
      </c>
      <c r="E23" s="115">
        <v>-475.00000000001</v>
      </c>
      <c r="F23" s="115">
        <v>9487.99999999994</v>
      </c>
      <c r="G23" s="115">
        <v>0</v>
      </c>
      <c r="H23" s="115">
        <v>0</v>
      </c>
      <c r="I23" s="114">
        <v>688.99999999999795</v>
      </c>
    </row>
    <row r="24" spans="1:9" ht="16.5" customHeight="1" x14ac:dyDescent="0.3">
      <c r="A24" s="46" t="s">
        <v>239</v>
      </c>
      <c r="B24" s="113">
        <v>-80.046000454297996</v>
      </c>
      <c r="C24" s="32">
        <v>5.1943575251699396</v>
      </c>
      <c r="D24" s="32">
        <v>13.423999999999999</v>
      </c>
      <c r="E24" s="32">
        <v>-98.150067109999995</v>
      </c>
      <c r="F24" s="32">
        <v>-5.7249999999999996</v>
      </c>
      <c r="G24" s="32">
        <v>0</v>
      </c>
      <c r="H24" s="32">
        <v>0.3</v>
      </c>
      <c r="I24" s="113">
        <v>5.2107091305319297</v>
      </c>
    </row>
    <row r="25" spans="1:9" ht="16.5" customHeight="1" x14ac:dyDescent="0.3">
      <c r="A25" s="46" t="s">
        <v>240</v>
      </c>
      <c r="B25" s="114">
        <v>-184</v>
      </c>
      <c r="C25" s="115">
        <v>64</v>
      </c>
      <c r="D25" s="115">
        <v>-245</v>
      </c>
      <c r="E25" s="115">
        <v>27</v>
      </c>
      <c r="F25" s="115">
        <v>0</v>
      </c>
      <c r="G25" s="115">
        <v>0</v>
      </c>
      <c r="H25" s="115">
        <v>0</v>
      </c>
      <c r="I25" s="114">
        <v>-30</v>
      </c>
    </row>
    <row r="26" spans="1:9" ht="16.5" customHeight="1" x14ac:dyDescent="0.3">
      <c r="A26" s="46" t="s">
        <v>241</v>
      </c>
      <c r="B26" s="113">
        <v>-1003</v>
      </c>
      <c r="C26" s="32">
        <v>6898</v>
      </c>
      <c r="D26" s="32">
        <v>-7410</v>
      </c>
      <c r="E26" s="32">
        <v>281</v>
      </c>
      <c r="F26" s="32">
        <v>-206</v>
      </c>
      <c r="G26" s="32">
        <v>0</v>
      </c>
      <c r="H26" s="32">
        <v>0</v>
      </c>
      <c r="I26" s="113">
        <v>-566</v>
      </c>
    </row>
    <row r="27" spans="1:9" ht="16.5" customHeight="1" x14ac:dyDescent="0.3">
      <c r="A27" s="46" t="s">
        <v>242</v>
      </c>
      <c r="B27" s="114">
        <v>-913.53399999999999</v>
      </c>
      <c r="C27" s="115">
        <v>-476.971</v>
      </c>
      <c r="D27" s="115">
        <v>79.289000000000001</v>
      </c>
      <c r="E27" s="115">
        <v>-394.46600000000001</v>
      </c>
      <c r="F27" s="115">
        <v>-268.685</v>
      </c>
      <c r="G27" s="115">
        <v>0</v>
      </c>
      <c r="H27" s="115">
        <v>83.68</v>
      </c>
      <c r="I27" s="114">
        <v>63.618000000000002</v>
      </c>
    </row>
    <row r="28" spans="1:9" ht="16.5" customHeight="1" x14ac:dyDescent="0.3">
      <c r="A28" s="46" t="s">
        <v>243</v>
      </c>
      <c r="B28" s="113">
        <v>63.110475306700003</v>
      </c>
      <c r="C28" s="32">
        <v>25.585707795000001</v>
      </c>
      <c r="D28" s="32">
        <v>15.629038034000001</v>
      </c>
      <c r="E28" s="32">
        <v>-32.198666912299998</v>
      </c>
      <c r="F28" s="32">
        <v>-91.135995789999996</v>
      </c>
      <c r="G28" s="32">
        <v>0</v>
      </c>
      <c r="H28" s="32">
        <v>0</v>
      </c>
      <c r="I28" s="113">
        <v>145.23039218</v>
      </c>
    </row>
    <row r="29" spans="1:9" ht="16.5" customHeight="1" x14ac:dyDescent="0.3">
      <c r="A29" s="46" t="s">
        <v>244</v>
      </c>
      <c r="B29" s="114">
        <v>-177.9</v>
      </c>
      <c r="C29" s="115">
        <v>-5.7</v>
      </c>
      <c r="D29" s="115">
        <v>-189.3</v>
      </c>
      <c r="E29" s="115">
        <v>22.8</v>
      </c>
      <c r="F29" s="115">
        <v>6.7</v>
      </c>
      <c r="G29" s="115">
        <v>-31.6</v>
      </c>
      <c r="H29" s="115">
        <v>5.3</v>
      </c>
      <c r="I29" s="114">
        <v>13.9</v>
      </c>
    </row>
    <row r="30" spans="1:9" ht="16.5" customHeight="1" x14ac:dyDescent="0.3">
      <c r="A30" s="46" t="s">
        <v>245</v>
      </c>
      <c r="B30" s="113">
        <v>134.154</v>
      </c>
      <c r="C30" s="32">
        <v>-2.1989999999999998</v>
      </c>
      <c r="D30" s="32">
        <v>63.335999999999999</v>
      </c>
      <c r="E30" s="32">
        <v>76.56</v>
      </c>
      <c r="F30" s="32">
        <v>-3.5430000000000001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12.8575</v>
      </c>
      <c r="C31" s="115">
        <v>11.8834</v>
      </c>
      <c r="D31" s="115">
        <v>-10.9992</v>
      </c>
      <c r="E31" s="115">
        <v>-5.9298999999999999</v>
      </c>
      <c r="F31" s="115">
        <v>17.903199999999998</v>
      </c>
      <c r="G31" s="115">
        <v>0</v>
      </c>
      <c r="H31" s="115">
        <v>0</v>
      </c>
      <c r="I31" s="114">
        <v>0</v>
      </c>
    </row>
    <row r="32" spans="1:9" ht="16.5" customHeight="1" x14ac:dyDescent="0.3">
      <c r="A32" s="46" t="s">
        <v>247</v>
      </c>
      <c r="B32" s="113">
        <v>2658</v>
      </c>
      <c r="C32" s="32">
        <v>1239</v>
      </c>
      <c r="D32" s="32">
        <v>268</v>
      </c>
      <c r="E32" s="32">
        <v>369</v>
      </c>
      <c r="F32" s="32">
        <v>625</v>
      </c>
      <c r="G32" s="32">
        <v>-43</v>
      </c>
      <c r="H32" s="32">
        <v>200</v>
      </c>
      <c r="I32" s="113">
        <v>0</v>
      </c>
    </row>
    <row r="33" spans="1:9" ht="16.5" customHeight="1" x14ac:dyDescent="0.3">
      <c r="A33" s="46" t="s">
        <v>248</v>
      </c>
      <c r="B33" s="114">
        <v>35703</v>
      </c>
      <c r="C33" s="115">
        <v>22972</v>
      </c>
      <c r="D33" s="115">
        <v>7636</v>
      </c>
      <c r="E33" s="115">
        <v>9673</v>
      </c>
      <c r="F33" s="115">
        <v>-4585</v>
      </c>
      <c r="G33" s="115">
        <v>0</v>
      </c>
      <c r="H33" s="115">
        <v>7</v>
      </c>
      <c r="I33" s="114">
        <v>0</v>
      </c>
    </row>
    <row r="34" spans="1:9" ht="16.5" customHeight="1" x14ac:dyDescent="0.3">
      <c r="A34" s="46" t="s">
        <v>249</v>
      </c>
      <c r="B34" s="113">
        <v>1643.91079030584</v>
      </c>
      <c r="C34" s="32">
        <v>373.22296521144199</v>
      </c>
      <c r="D34" s="32">
        <v>2136.0134625112</v>
      </c>
      <c r="E34" s="32">
        <v>363.85419425994201</v>
      </c>
      <c r="F34" s="32">
        <v>-1229.1798316766999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947.66028148893497</v>
      </c>
      <c r="C35" s="115">
        <v>16.060397694240201</v>
      </c>
      <c r="D35" s="115">
        <v>1080.75777511766</v>
      </c>
      <c r="E35" s="115">
        <v>-203.38526236275999</v>
      </c>
      <c r="F35" s="115">
        <v>-187.35686758049999</v>
      </c>
      <c r="G35" s="115">
        <v>105.982121698863</v>
      </c>
      <c r="H35" s="115">
        <v>84.145781798976998</v>
      </c>
      <c r="I35" s="114">
        <v>51.456335122444003</v>
      </c>
    </row>
    <row r="36" spans="1:9" ht="16.5" customHeight="1" x14ac:dyDescent="0.3">
      <c r="A36" s="46" t="s">
        <v>251</v>
      </c>
      <c r="B36" s="113">
        <v>5451.5953</v>
      </c>
      <c r="C36" s="32">
        <v>-3294.7174</v>
      </c>
      <c r="D36" s="32">
        <v>1760.2194</v>
      </c>
      <c r="E36" s="32">
        <v>368.32119999999998</v>
      </c>
      <c r="F36" s="32">
        <v>2504.9458</v>
      </c>
      <c r="G36" s="32">
        <v>-15.726599999999999</v>
      </c>
      <c r="H36" s="32">
        <v>1477.3175000000001</v>
      </c>
      <c r="I36" s="113">
        <v>2651.2347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b3e/pVJYIOm+5K2wzKasaP3R/Zi+2xbRS7jvoUy1LWMNhldFd3t+AAl57c2xcTa/SvyPf7dzLDKEQs8MMWdJew==" saltValue="giQ7jGTS2jvvsxR9H6DnsQ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tr">
        <f>'Table of Contents'!C17</f>
        <v>Table 2.7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tr">
        <f>"UCITS: "&amp;'Table of Contents'!A17&amp;", "&amp;'Table of Contents'!A3</f>
        <v>UCITS: Total Net Sales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161.96199999999999</v>
      </c>
      <c r="H8" s="94">
        <v>25.689</v>
      </c>
      <c r="I8" s="94">
        <v>-2.1840000000000002</v>
      </c>
      <c r="J8" s="94">
        <v>138.45699999999999</v>
      </c>
      <c r="K8" s="100">
        <v>0</v>
      </c>
      <c r="M8" s="133"/>
    </row>
    <row r="9" spans="1:13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225</v>
      </c>
      <c r="B10" s="100">
        <v>23.039896939999998</v>
      </c>
      <c r="C10" s="94">
        <v>23.039896939999998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852.26559559999998</v>
      </c>
      <c r="H13" s="102">
        <v>0</v>
      </c>
      <c r="I13" s="102">
        <v>0</v>
      </c>
      <c r="J13" s="102">
        <v>0</v>
      </c>
      <c r="K13" s="6">
        <v>852.26559559999998</v>
      </c>
    </row>
    <row r="14" spans="1:13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2426.5709999999999</v>
      </c>
      <c r="H14" s="94">
        <v>444.31099999999998</v>
      </c>
      <c r="I14" s="94">
        <v>736.27</v>
      </c>
      <c r="J14" s="94">
        <v>1245.99</v>
      </c>
      <c r="K14" s="100">
        <v>0</v>
      </c>
    </row>
    <row r="15" spans="1:13" ht="16.5" customHeight="1" x14ac:dyDescent="0.3">
      <c r="A15" s="46" t="s">
        <v>230</v>
      </c>
      <c r="B15" s="6">
        <v>-8.1920000000000002</v>
      </c>
      <c r="C15" s="102">
        <v>-8.1920000000000002</v>
      </c>
      <c r="D15" s="102">
        <v>0</v>
      </c>
      <c r="E15" s="6">
        <v>0</v>
      </c>
      <c r="F15" s="108"/>
      <c r="G15" s="6">
        <v>317.90885709999998</v>
      </c>
      <c r="H15" s="102">
        <v>93.763891990000005</v>
      </c>
      <c r="I15" s="102">
        <v>101.0723402</v>
      </c>
      <c r="J15" s="102">
        <v>123.07262489999999</v>
      </c>
      <c r="K15" s="6">
        <v>0</v>
      </c>
    </row>
    <row r="16" spans="1:13" ht="16.5" customHeight="1" x14ac:dyDescent="0.3">
      <c r="A16" s="46" t="s">
        <v>231</v>
      </c>
      <c r="B16" s="100">
        <v>3797</v>
      </c>
      <c r="C16" s="94">
        <v>2210</v>
      </c>
      <c r="D16" s="94">
        <v>1256</v>
      </c>
      <c r="E16" s="100">
        <v>331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2684.09</v>
      </c>
      <c r="C17" s="102">
        <v>2627.8420000000001</v>
      </c>
      <c r="D17" s="102">
        <v>138.49199999999999</v>
      </c>
      <c r="E17" s="6">
        <v>-82.244</v>
      </c>
      <c r="F17" s="108"/>
      <c r="G17" s="6">
        <v>653.11900000000003</v>
      </c>
      <c r="H17" s="102">
        <v>36.69</v>
      </c>
      <c r="I17" s="102">
        <v>4.6289999999999996</v>
      </c>
      <c r="J17" s="102">
        <v>593.17999999999995</v>
      </c>
      <c r="K17" s="6">
        <v>18.62</v>
      </c>
    </row>
    <row r="18" spans="1:11" ht="16.5" customHeight="1" x14ac:dyDescent="0.3">
      <c r="A18" s="46" t="s">
        <v>233</v>
      </c>
      <c r="B18" s="100">
        <v>7.3999999999999996E-2</v>
      </c>
      <c r="C18" s="94">
        <v>7.3999999999999996E-2</v>
      </c>
      <c r="D18" s="94">
        <v>0</v>
      </c>
      <c r="E18" s="100">
        <v>0</v>
      </c>
      <c r="F18" s="108"/>
      <c r="G18" s="100">
        <v>-10.185</v>
      </c>
      <c r="H18" s="94">
        <v>-7.0890000000000004</v>
      </c>
      <c r="I18" s="94">
        <v>-0.54900000000000004</v>
      </c>
      <c r="J18" s="94">
        <v>-2.5489999999999999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8208</v>
      </c>
      <c r="C20" s="94">
        <v>10059</v>
      </c>
      <c r="D20" s="94">
        <v>-2239</v>
      </c>
      <c r="E20" s="100">
        <v>388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-441.31</v>
      </c>
      <c r="H21" s="102">
        <v>-13.84</v>
      </c>
      <c r="I21" s="102">
        <v>-13.27</v>
      </c>
      <c r="J21" s="102">
        <v>-414.2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-17.25</v>
      </c>
      <c r="H22" s="94">
        <v>0</v>
      </c>
      <c r="I22" s="94">
        <v>0.61</v>
      </c>
      <c r="J22" s="94">
        <v>0</v>
      </c>
      <c r="K22" s="100">
        <v>-17.86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164.99999999999801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1.9E-2</v>
      </c>
      <c r="H24" s="94">
        <v>0</v>
      </c>
      <c r="I24" s="94">
        <v>0</v>
      </c>
      <c r="J24" s="94">
        <v>0</v>
      </c>
      <c r="K24" s="100">
        <v>1.9E-2</v>
      </c>
    </row>
    <row r="25" spans="1:11" ht="16.5" customHeight="1" x14ac:dyDescent="0.3">
      <c r="A25" s="46" t="s">
        <v>240</v>
      </c>
      <c r="B25" s="6">
        <v>-51</v>
      </c>
      <c r="C25" s="102">
        <v>0</v>
      </c>
      <c r="D25" s="102">
        <v>0</v>
      </c>
      <c r="E25" s="6">
        <v>0</v>
      </c>
      <c r="F25" s="108"/>
      <c r="G25" s="6">
        <v>-162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-75.081000000000003</v>
      </c>
      <c r="H27" s="102">
        <v>-16.597999999999999</v>
      </c>
      <c r="I27" s="102">
        <v>5.694</v>
      </c>
      <c r="J27" s="102">
        <v>-55.777999999999999</v>
      </c>
      <c r="K27" s="6">
        <v>-8.3989999999999991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-2.6527455899999999</v>
      </c>
      <c r="H28" s="94">
        <v>0</v>
      </c>
      <c r="I28" s="94">
        <v>0</v>
      </c>
      <c r="J28" s="94">
        <v>-2.6527455899999999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-0.23580000000000001</v>
      </c>
      <c r="H31" s="102">
        <v>-0.23760000000000001</v>
      </c>
      <c r="I31" s="102">
        <v>0</v>
      </c>
      <c r="J31" s="102">
        <v>1.8E-3</v>
      </c>
      <c r="K31" s="6">
        <v>0</v>
      </c>
    </row>
    <row r="32" spans="1:11" ht="16.5" customHeight="1" x14ac:dyDescent="0.3">
      <c r="A32" s="46" t="s">
        <v>247</v>
      </c>
      <c r="B32" s="100">
        <v>-17</v>
      </c>
      <c r="C32" s="94">
        <v>-17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1099</v>
      </c>
      <c r="C33" s="102">
        <v>1099</v>
      </c>
      <c r="D33" s="102">
        <v>0</v>
      </c>
      <c r="E33" s="6">
        <v>0</v>
      </c>
      <c r="F33" s="108"/>
      <c r="G33" s="6">
        <v>4599</v>
      </c>
      <c r="H33" s="102">
        <v>728</v>
      </c>
      <c r="I33" s="102">
        <v>554</v>
      </c>
      <c r="J33" s="102">
        <v>3317</v>
      </c>
      <c r="K33" s="6">
        <v>0</v>
      </c>
    </row>
    <row r="34" spans="1:11" ht="16.5" customHeight="1" x14ac:dyDescent="0.3">
      <c r="A34" s="46" t="s">
        <v>249</v>
      </c>
      <c r="B34" s="100">
        <v>-55.243261129879997</v>
      </c>
      <c r="C34" s="94">
        <v>-155.16620368197999</v>
      </c>
      <c r="D34" s="94">
        <v>0</v>
      </c>
      <c r="E34" s="100">
        <v>99.922942552099997</v>
      </c>
      <c r="F34" s="108"/>
      <c r="G34" s="100">
        <v>157.370975069629</v>
      </c>
      <c r="H34" s="94">
        <v>98.097757446684994</v>
      </c>
      <c r="I34" s="94">
        <v>73.042358224387499</v>
      </c>
      <c r="J34" s="94">
        <v>-57.428107471442999</v>
      </c>
      <c r="K34" s="100">
        <v>43.65896687</v>
      </c>
    </row>
    <row r="35" spans="1:11" ht="16.5" customHeight="1" x14ac:dyDescent="0.3">
      <c r="A35" s="46" t="s">
        <v>250</v>
      </c>
      <c r="B35" s="6">
        <v>-12.310625095757</v>
      </c>
      <c r="C35" s="102">
        <v>0</v>
      </c>
      <c r="D35" s="102">
        <v>0</v>
      </c>
      <c r="E35" s="6">
        <v>0</v>
      </c>
      <c r="F35" s="108"/>
      <c r="G35" s="6">
        <v>37.842864715552999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1705.0027</v>
      </c>
      <c r="H36" s="94">
        <v>205.9435</v>
      </c>
      <c r="I36" s="94">
        <v>82.427700000000002</v>
      </c>
      <c r="J36" s="94">
        <v>300.63600000000002</v>
      </c>
      <c r="K36" s="100">
        <v>1115.9955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sa0L1kDiEu/YCuN1x/b7YtH+7d1ckPZEQGstMf0bnmdX7mlxvDBrgyvPnj/W2fFoP8f3IEF2fz9+JT+Kd0eEpQ==" saltValue="uG7KkvZKY7lPjzEyu8246Q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Contents'!C20</f>
        <v>Table 2.8</v>
      </c>
      <c r="B1" s="168"/>
      <c r="C1" s="40"/>
    </row>
    <row r="2" spans="1:9" ht="16.5" customHeight="1" x14ac:dyDescent="0.3">
      <c r="A2" s="4" t="str">
        <f>"UCITS: "&amp;'Table of Contents'!A20&amp;", "&amp;'Table of Contents'!A3</f>
        <v>UCITS: Total Sales , 2016:Q4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143.56669719999999</v>
      </c>
      <c r="C10" s="32">
        <v>36.684082369999999</v>
      </c>
      <c r="D10" s="32">
        <v>14.1753204</v>
      </c>
      <c r="E10" s="32">
        <v>60.43023221</v>
      </c>
      <c r="F10" s="32">
        <v>32.009062180000001</v>
      </c>
      <c r="G10" s="32">
        <v>0</v>
      </c>
      <c r="H10" s="32">
        <v>0</v>
      </c>
      <c r="I10" s="113">
        <v>0.26800000000000002</v>
      </c>
    </row>
    <row r="11" spans="1:9" ht="16.5" customHeight="1" x14ac:dyDescent="0.3">
      <c r="A11" s="46" t="s">
        <v>226</v>
      </c>
      <c r="B11" s="114">
        <v>22139.759999999998</v>
      </c>
      <c r="C11" s="115">
        <v>653.1</v>
      </c>
      <c r="D11" s="115">
        <v>3380.42</v>
      </c>
      <c r="E11" s="115">
        <v>209.73</v>
      </c>
      <c r="F11" s="115">
        <v>17723.89</v>
      </c>
      <c r="G11" s="115">
        <v>0</v>
      </c>
      <c r="H11" s="115">
        <v>0</v>
      </c>
      <c r="I11" s="114">
        <v>172.62</v>
      </c>
    </row>
    <row r="12" spans="1:9" ht="16.5" customHeight="1" x14ac:dyDescent="0.3">
      <c r="A12" s="46" t="s">
        <v>227</v>
      </c>
      <c r="B12" s="113">
        <v>22</v>
      </c>
      <c r="C12" s="32">
        <v>18</v>
      </c>
      <c r="D12" s="32">
        <v>3</v>
      </c>
      <c r="E12" s="32">
        <v>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20359.584510000001</v>
      </c>
      <c r="C13" s="115">
        <v>2178.345225</v>
      </c>
      <c r="D13" s="115">
        <v>6673.2330609999999</v>
      </c>
      <c r="E13" s="115">
        <v>10069.168540000001</v>
      </c>
      <c r="F13" s="115">
        <v>102.35376650000001</v>
      </c>
      <c r="G13" s="115">
        <v>0</v>
      </c>
      <c r="H13" s="115">
        <v>0</v>
      </c>
      <c r="I13" s="114">
        <v>1336.483915</v>
      </c>
    </row>
    <row r="14" spans="1:9" ht="16.5" customHeight="1" x14ac:dyDescent="0.3">
      <c r="A14" s="46" t="s">
        <v>229</v>
      </c>
      <c r="B14" s="113">
        <v>55316.658000000003</v>
      </c>
      <c r="C14" s="32">
        <v>20711.79</v>
      </c>
      <c r="D14" s="32">
        <v>29359.16</v>
      </c>
      <c r="E14" s="32">
        <v>4899.4470000000001</v>
      </c>
      <c r="F14" s="32">
        <v>15.023999999999999</v>
      </c>
      <c r="G14" s="32">
        <v>0</v>
      </c>
      <c r="H14" s="32">
        <v>0</v>
      </c>
      <c r="I14" s="113">
        <v>331.23700000000002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4">
        <v>0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871044</v>
      </c>
      <c r="C20" s="32">
        <v>68013</v>
      </c>
      <c r="D20" s="32">
        <v>67086</v>
      </c>
      <c r="E20" s="32">
        <v>11223</v>
      </c>
      <c r="F20" s="32">
        <v>719214</v>
      </c>
      <c r="G20" s="32">
        <v>0</v>
      </c>
      <c r="H20" s="32">
        <v>0</v>
      </c>
      <c r="I20" s="113">
        <v>5507</v>
      </c>
    </row>
    <row r="21" spans="1:9" ht="16.5" customHeight="1" x14ac:dyDescent="0.3">
      <c r="A21" s="46" t="s">
        <v>236</v>
      </c>
      <c r="B21" s="114">
        <v>34097.1</v>
      </c>
      <c r="C21" s="115">
        <v>2672.92</v>
      </c>
      <c r="D21" s="115">
        <v>7877.37</v>
      </c>
      <c r="E21" s="115">
        <v>16751.52</v>
      </c>
      <c r="F21" s="115">
        <v>1194.98</v>
      </c>
      <c r="G21" s="115">
        <v>0.65</v>
      </c>
      <c r="H21" s="115">
        <v>5599.66</v>
      </c>
      <c r="I21" s="114">
        <v>0</v>
      </c>
    </row>
    <row r="22" spans="1:9" ht="16.5" customHeight="1" x14ac:dyDescent="0.3">
      <c r="A22" s="46" t="s">
        <v>237</v>
      </c>
      <c r="B22" s="113">
        <v>2891.03</v>
      </c>
      <c r="C22" s="32">
        <v>712.14</v>
      </c>
      <c r="D22" s="32">
        <v>1193.31</v>
      </c>
      <c r="E22" s="32">
        <v>312.91000000000003</v>
      </c>
      <c r="F22" s="32">
        <v>564.57000000000005</v>
      </c>
      <c r="G22" s="32">
        <v>0</v>
      </c>
      <c r="H22" s="32">
        <v>0.19</v>
      </c>
      <c r="I22" s="113">
        <v>107.91</v>
      </c>
    </row>
    <row r="23" spans="1:9" ht="16.5" customHeight="1" x14ac:dyDescent="0.3">
      <c r="A23" s="46" t="s">
        <v>238</v>
      </c>
      <c r="B23" s="114">
        <v>819553</v>
      </c>
      <c r="C23" s="115">
        <v>124330</v>
      </c>
      <c r="D23" s="115">
        <v>149877</v>
      </c>
      <c r="E23" s="115">
        <v>66920</v>
      </c>
      <c r="F23" s="115">
        <v>467681</v>
      </c>
      <c r="G23" s="115">
        <v>0</v>
      </c>
      <c r="H23" s="115">
        <v>0</v>
      </c>
      <c r="I23" s="114">
        <v>10745</v>
      </c>
    </row>
    <row r="24" spans="1:9" ht="16.5" customHeight="1" x14ac:dyDescent="0.3">
      <c r="A24" s="46" t="s">
        <v>239</v>
      </c>
      <c r="B24" s="113">
        <v>173.15239901983099</v>
      </c>
      <c r="C24" s="32">
        <v>21.133254999999998</v>
      </c>
      <c r="D24" s="32">
        <v>55.872</v>
      </c>
      <c r="E24" s="32">
        <v>55.040932890000001</v>
      </c>
      <c r="F24" s="32">
        <v>7.4509999999999996</v>
      </c>
      <c r="G24" s="32">
        <v>0</v>
      </c>
      <c r="H24" s="32">
        <v>0.3</v>
      </c>
      <c r="I24" s="113">
        <v>33.355211129831098</v>
      </c>
    </row>
    <row r="25" spans="1:9" ht="16.5" customHeight="1" x14ac:dyDescent="0.3">
      <c r="A25" s="46" t="s">
        <v>240</v>
      </c>
      <c r="B25" s="114">
        <v>1763</v>
      </c>
      <c r="C25" s="115">
        <v>1132</v>
      </c>
      <c r="D25" s="115">
        <v>559</v>
      </c>
      <c r="E25" s="115">
        <v>71</v>
      </c>
      <c r="F25" s="115">
        <v>0</v>
      </c>
      <c r="G25" s="115">
        <v>0</v>
      </c>
      <c r="H25" s="115">
        <v>0</v>
      </c>
      <c r="I25" s="114">
        <v>1</v>
      </c>
    </row>
    <row r="26" spans="1:9" ht="16.5" customHeight="1" x14ac:dyDescent="0.3">
      <c r="A26" s="46" t="s">
        <v>241</v>
      </c>
      <c r="B26" s="113">
        <v>75207</v>
      </c>
      <c r="C26" s="32">
        <v>30849</v>
      </c>
      <c r="D26" s="32">
        <v>28451</v>
      </c>
      <c r="E26" s="32">
        <v>3125</v>
      </c>
      <c r="F26" s="32">
        <v>12333</v>
      </c>
      <c r="G26" s="32">
        <v>0</v>
      </c>
      <c r="H26" s="32">
        <v>0</v>
      </c>
      <c r="I26" s="113">
        <v>449</v>
      </c>
    </row>
    <row r="27" spans="1:9" ht="16.5" customHeight="1" x14ac:dyDescent="0.3">
      <c r="A27" s="46" t="s">
        <v>242</v>
      </c>
      <c r="B27" s="114">
        <v>15650.929</v>
      </c>
      <c r="C27" s="115">
        <v>5420.0309999999999</v>
      </c>
      <c r="D27" s="115">
        <v>2543.3180000000002</v>
      </c>
      <c r="E27" s="115">
        <v>1723.3040000000001</v>
      </c>
      <c r="F27" s="115">
        <v>5147.7969999999996</v>
      </c>
      <c r="G27" s="115">
        <v>0</v>
      </c>
      <c r="H27" s="115">
        <v>405.61799999999999</v>
      </c>
      <c r="I27" s="114">
        <v>410.86099999999999</v>
      </c>
    </row>
    <row r="28" spans="1:9" ht="16.5" customHeight="1" x14ac:dyDescent="0.3">
      <c r="A28" s="46" t="s">
        <v>243</v>
      </c>
      <c r="B28" s="113">
        <v>811.90336228399997</v>
      </c>
      <c r="C28" s="32">
        <v>91.777743419999993</v>
      </c>
      <c r="D28" s="32">
        <v>111.84381088400001</v>
      </c>
      <c r="E28" s="32">
        <v>134.67069961999999</v>
      </c>
      <c r="F28" s="32">
        <v>136.86397803</v>
      </c>
      <c r="G28" s="32">
        <v>0</v>
      </c>
      <c r="H28" s="32">
        <v>0</v>
      </c>
      <c r="I28" s="113">
        <v>336.74713033</v>
      </c>
    </row>
    <row r="29" spans="1:9" ht="16.5" customHeight="1" x14ac:dyDescent="0.3">
      <c r="A29" s="46" t="s">
        <v>244</v>
      </c>
      <c r="B29" s="114">
        <v>2360.6999999999998</v>
      </c>
      <c r="C29" s="115">
        <v>11.8</v>
      </c>
      <c r="D29" s="115">
        <v>1219.5999999999999</v>
      </c>
      <c r="E29" s="115">
        <v>40.799999999999997</v>
      </c>
      <c r="F29" s="115">
        <v>31.6</v>
      </c>
      <c r="G29" s="115">
        <v>17.7</v>
      </c>
      <c r="H29" s="115">
        <v>26.9</v>
      </c>
      <c r="I29" s="114">
        <v>1012.3</v>
      </c>
    </row>
    <row r="30" spans="1:9" ht="16.5" customHeight="1" x14ac:dyDescent="0.3">
      <c r="A30" s="46" t="s">
        <v>245</v>
      </c>
      <c r="B30" s="113">
        <v>321.08300000000003</v>
      </c>
      <c r="C30" s="32">
        <v>16.686</v>
      </c>
      <c r="D30" s="32">
        <v>142.37899999999999</v>
      </c>
      <c r="E30" s="32">
        <v>159.19499999999999</v>
      </c>
      <c r="F30" s="32">
        <v>2.823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210.0068</v>
      </c>
      <c r="C31" s="115">
        <v>109.96729999999999</v>
      </c>
      <c r="D31" s="115">
        <v>25.635100000000001</v>
      </c>
      <c r="E31" s="115">
        <v>31.996400000000001</v>
      </c>
      <c r="F31" s="115">
        <v>42.408099999999997</v>
      </c>
      <c r="G31" s="115">
        <v>0</v>
      </c>
      <c r="H31" s="115">
        <v>0</v>
      </c>
      <c r="I31" s="114">
        <v>0</v>
      </c>
    </row>
    <row r="32" spans="1:9" ht="16.5" customHeight="1" x14ac:dyDescent="0.3">
      <c r="A32" s="46" t="s">
        <v>247</v>
      </c>
      <c r="B32" s="113">
        <v>23450</v>
      </c>
      <c r="C32" s="32">
        <v>4608</v>
      </c>
      <c r="D32" s="32">
        <v>9890</v>
      </c>
      <c r="E32" s="32">
        <v>4925</v>
      </c>
      <c r="F32" s="32">
        <v>2919</v>
      </c>
      <c r="G32" s="32">
        <v>4</v>
      </c>
      <c r="H32" s="32">
        <v>1104</v>
      </c>
      <c r="I32" s="113">
        <v>0</v>
      </c>
    </row>
    <row r="33" spans="1:9" ht="16.5" customHeight="1" x14ac:dyDescent="0.3">
      <c r="A33" s="46" t="s">
        <v>248</v>
      </c>
      <c r="B33" s="114">
        <v>171843</v>
      </c>
      <c r="C33" s="115">
        <v>97137</v>
      </c>
      <c r="D33" s="115">
        <v>28244</v>
      </c>
      <c r="E33" s="115">
        <v>25590</v>
      </c>
      <c r="F33" s="115">
        <v>20822</v>
      </c>
      <c r="G33" s="115">
        <v>0</v>
      </c>
      <c r="H33" s="115">
        <v>50</v>
      </c>
      <c r="I33" s="114">
        <v>0</v>
      </c>
    </row>
    <row r="34" spans="1:9" ht="16.5" customHeight="1" x14ac:dyDescent="0.3">
      <c r="A34" s="46" t="s">
        <v>249</v>
      </c>
      <c r="B34" s="113">
        <v>39678.185493471901</v>
      </c>
      <c r="C34" s="32">
        <v>11899.601221786501</v>
      </c>
      <c r="D34" s="32">
        <v>13089.7273462049</v>
      </c>
      <c r="E34" s="32">
        <v>5824.2981430873497</v>
      </c>
      <c r="F34" s="32">
        <v>8864.5587823931401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64610.2808</v>
      </c>
      <c r="C36" s="32">
        <v>29269.243900000001</v>
      </c>
      <c r="D36" s="32">
        <v>13402.9085</v>
      </c>
      <c r="E36" s="32">
        <v>4272.8288000000002</v>
      </c>
      <c r="F36" s="32">
        <v>3653.8688999999999</v>
      </c>
      <c r="G36" s="32">
        <v>4.8597000000000001</v>
      </c>
      <c r="H36" s="32">
        <v>5281.7624999999998</v>
      </c>
      <c r="I36" s="113">
        <v>8724.8084999999992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zWxKUryGzkolCkS9slioGAXh1EiHOsmzfxdtZ+cmUZDnJMdpqjTSPbaOhsh1W/FjuBHfFgp92R9YcIFLBxtdiw==" saltValue="v+NJZs4fJZInPPPZm27mgA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Contents'!C21</f>
        <v>Table 2.9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23.419</v>
      </c>
      <c r="C10" s="94">
        <v>23.419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1336.483915</v>
      </c>
      <c r="H13" s="102">
        <v>0</v>
      </c>
      <c r="I13" s="102">
        <v>0</v>
      </c>
      <c r="J13" s="102">
        <v>0</v>
      </c>
      <c r="K13" s="6">
        <v>1336.483915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2936.8119999999999</v>
      </c>
      <c r="H14" s="94">
        <v>593.52800000000002</v>
      </c>
      <c r="I14" s="94">
        <v>894.09400000000005</v>
      </c>
      <c r="J14" s="94">
        <v>1449.19</v>
      </c>
      <c r="K14" s="100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40421</v>
      </c>
      <c r="C20" s="94">
        <v>26471</v>
      </c>
      <c r="D20" s="94">
        <v>12756</v>
      </c>
      <c r="E20" s="100">
        <v>1194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5043.84</v>
      </c>
      <c r="H21" s="102">
        <v>13.68</v>
      </c>
      <c r="I21" s="102">
        <v>245.67</v>
      </c>
      <c r="J21" s="102">
        <v>4784.49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6.85</v>
      </c>
      <c r="H22" s="94">
        <v>0</v>
      </c>
      <c r="I22" s="94">
        <v>1</v>
      </c>
      <c r="J22" s="94">
        <v>0</v>
      </c>
      <c r="K22" s="100">
        <v>5.85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8938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8.4000000000000005E-2</v>
      </c>
      <c r="H24" s="94">
        <v>0</v>
      </c>
      <c r="I24" s="94">
        <v>0</v>
      </c>
      <c r="J24" s="94">
        <v>0</v>
      </c>
      <c r="K24" s="100">
        <v>8.4000000000000005E-2</v>
      </c>
    </row>
    <row r="25" spans="1:11" ht="16.5" customHeight="1" x14ac:dyDescent="0.3">
      <c r="A25" s="46" t="s">
        <v>240</v>
      </c>
      <c r="B25" s="6">
        <v>239</v>
      </c>
      <c r="C25" s="102">
        <v>0</v>
      </c>
      <c r="D25" s="102">
        <v>0</v>
      </c>
      <c r="E25" s="6">
        <v>0</v>
      </c>
      <c r="F25" s="108"/>
      <c r="G25" s="6">
        <v>24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387.84</v>
      </c>
      <c r="H27" s="102">
        <v>73.239000000000004</v>
      </c>
      <c r="I27" s="102">
        <v>23.963000000000001</v>
      </c>
      <c r="J27" s="102">
        <v>18.312999999999999</v>
      </c>
      <c r="K27" s="6">
        <v>272.32499999999999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120.10789095</v>
      </c>
      <c r="H28" s="94">
        <v>0</v>
      </c>
      <c r="I28" s="94">
        <v>0</v>
      </c>
      <c r="J28" s="94">
        <v>120.10789095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2.7094999999999998</v>
      </c>
      <c r="H31" s="102">
        <v>2.7077</v>
      </c>
      <c r="I31" s="102">
        <v>0</v>
      </c>
      <c r="J31" s="102">
        <v>1.8E-3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2311</v>
      </c>
      <c r="C33" s="102">
        <v>2311</v>
      </c>
      <c r="D33" s="102">
        <v>0</v>
      </c>
      <c r="E33" s="6">
        <v>0</v>
      </c>
      <c r="F33" s="108"/>
      <c r="G33" s="6">
        <v>14562</v>
      </c>
      <c r="H33" s="102">
        <v>2593</v>
      </c>
      <c r="I33" s="102">
        <v>4866</v>
      </c>
      <c r="J33" s="102">
        <v>7103</v>
      </c>
      <c r="K33" s="6">
        <v>0</v>
      </c>
    </row>
    <row r="34" spans="1:11" ht="16.5" customHeight="1" x14ac:dyDescent="0.3">
      <c r="A34" s="46" t="s">
        <v>249</v>
      </c>
      <c r="B34" s="100">
        <v>401.98119275617103</v>
      </c>
      <c r="C34" s="94">
        <v>280.41079951727102</v>
      </c>
      <c r="D34" s="94">
        <v>0</v>
      </c>
      <c r="E34" s="100">
        <v>121.5703932389</v>
      </c>
      <c r="F34" s="108"/>
      <c r="G34" s="100">
        <v>1393.4748169710999</v>
      </c>
      <c r="H34" s="94">
        <v>437.64342030466202</v>
      </c>
      <c r="I34" s="94">
        <v>661.216876893684</v>
      </c>
      <c r="J34" s="94">
        <v>103.798772312754</v>
      </c>
      <c r="K34" s="100">
        <v>190.81574746000001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3664.5725000000002</v>
      </c>
      <c r="H36" s="94">
        <v>370.85849999999999</v>
      </c>
      <c r="I36" s="94">
        <v>215.2226</v>
      </c>
      <c r="J36" s="94">
        <v>1513.0354</v>
      </c>
      <c r="K36" s="100">
        <v>1565.4559999999999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Ov1AyPtLvW5jwZabdqCO40MO7du+buTak7gRFcoi0pPEriZFlufhTzrZdkSKDgLzoCop5cyMKFAprcnv3Gq6Ew==" saltValue="XIyawxAaMGGkE1cgKwXg+Q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Contents'!C24</f>
        <v>Table 2.10</v>
      </c>
      <c r="B1" s="168"/>
      <c r="C1" s="40"/>
    </row>
    <row r="2" spans="1:9" ht="16.5" customHeight="1" x14ac:dyDescent="0.3">
      <c r="A2" s="4" t="str">
        <f>"UCITS: "&amp;'Table of Contents'!A24&amp;", "&amp;'Table of Contents'!A3</f>
        <v>UCITS: Total Redemptions, 2016:Q4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56.135389869999997</v>
      </c>
      <c r="C10" s="32">
        <v>3.60256599</v>
      </c>
      <c r="D10" s="32">
        <v>14.4340127</v>
      </c>
      <c r="E10" s="32">
        <v>21.459373849999999</v>
      </c>
      <c r="F10" s="32">
        <v>16.013437329999999</v>
      </c>
      <c r="G10" s="32">
        <v>0</v>
      </c>
      <c r="H10" s="32">
        <v>0</v>
      </c>
      <c r="I10" s="113">
        <v>0.626</v>
      </c>
    </row>
    <row r="11" spans="1:9" ht="16.5" customHeight="1" x14ac:dyDescent="0.3">
      <c r="A11" s="46" t="s">
        <v>226</v>
      </c>
      <c r="B11" s="114">
        <v>17930.22</v>
      </c>
      <c r="C11" s="115">
        <v>641.51</v>
      </c>
      <c r="D11" s="115">
        <v>896.72</v>
      </c>
      <c r="E11" s="115">
        <v>211.81</v>
      </c>
      <c r="F11" s="115">
        <v>15906.64</v>
      </c>
      <c r="G11" s="115">
        <v>0</v>
      </c>
      <c r="H11" s="115">
        <v>0</v>
      </c>
      <c r="I11" s="114">
        <v>273.54000000000002</v>
      </c>
    </row>
    <row r="12" spans="1:9" ht="16.5" customHeight="1" x14ac:dyDescent="0.3">
      <c r="A12" s="46" t="s">
        <v>227</v>
      </c>
      <c r="B12" s="113">
        <v>4</v>
      </c>
      <c r="C12" s="32">
        <v>0</v>
      </c>
      <c r="D12" s="32">
        <v>1</v>
      </c>
      <c r="E12" s="32">
        <v>3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10711.559660000001</v>
      </c>
      <c r="C13" s="115">
        <v>1126.1070219999999</v>
      </c>
      <c r="D13" s="115">
        <v>4206.5743579999998</v>
      </c>
      <c r="E13" s="115">
        <v>4847.2395379999998</v>
      </c>
      <c r="F13" s="115">
        <v>46.568136969999998</v>
      </c>
      <c r="G13" s="115">
        <v>0.85228632000000004</v>
      </c>
      <c r="H13" s="115">
        <v>0</v>
      </c>
      <c r="I13" s="114">
        <v>484.21831900000001</v>
      </c>
    </row>
    <row r="14" spans="1:9" ht="16.5" customHeight="1" x14ac:dyDescent="0.3">
      <c r="A14" s="46" t="s">
        <v>229</v>
      </c>
      <c r="B14" s="113">
        <v>35616.902000000002</v>
      </c>
      <c r="C14" s="32">
        <v>11199.677</v>
      </c>
      <c r="D14" s="32">
        <v>23882.420999999998</v>
      </c>
      <c r="E14" s="32">
        <v>509.26499999999999</v>
      </c>
      <c r="F14" s="32">
        <v>22.896999999999998</v>
      </c>
      <c r="G14" s="32">
        <v>0</v>
      </c>
      <c r="H14" s="32">
        <v>0</v>
      </c>
      <c r="I14" s="113">
        <v>2.6419999999999999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4">
        <v>0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824236</v>
      </c>
      <c r="C20" s="32">
        <v>57487</v>
      </c>
      <c r="D20" s="32">
        <v>55443</v>
      </c>
      <c r="E20" s="32">
        <v>9184</v>
      </c>
      <c r="F20" s="32">
        <v>696636</v>
      </c>
      <c r="G20" s="32">
        <v>0</v>
      </c>
      <c r="H20" s="32">
        <v>0</v>
      </c>
      <c r="I20" s="113">
        <v>5487</v>
      </c>
    </row>
    <row r="21" spans="1:9" ht="16.5" customHeight="1" x14ac:dyDescent="0.3">
      <c r="A21" s="46" t="s">
        <v>236</v>
      </c>
      <c r="B21" s="114">
        <v>29969.81</v>
      </c>
      <c r="C21" s="115">
        <v>3106.14</v>
      </c>
      <c r="D21" s="115">
        <v>7297.08</v>
      </c>
      <c r="E21" s="115">
        <v>7676.8</v>
      </c>
      <c r="F21" s="115">
        <v>2036.38</v>
      </c>
      <c r="G21" s="115">
        <v>155.13999999999999</v>
      </c>
      <c r="H21" s="115">
        <v>9698.27</v>
      </c>
      <c r="I21" s="114">
        <v>0</v>
      </c>
    </row>
    <row r="22" spans="1:9" ht="16.5" customHeight="1" x14ac:dyDescent="0.3">
      <c r="A22" s="46" t="s">
        <v>237</v>
      </c>
      <c r="B22" s="113">
        <v>2380.5300000000002</v>
      </c>
      <c r="C22" s="32">
        <v>430.1</v>
      </c>
      <c r="D22" s="32">
        <v>692.06</v>
      </c>
      <c r="E22" s="32">
        <v>335.58</v>
      </c>
      <c r="F22" s="32">
        <v>565.66</v>
      </c>
      <c r="G22" s="32">
        <v>0</v>
      </c>
      <c r="H22" s="32">
        <v>0.35</v>
      </c>
      <c r="I22" s="113">
        <v>356.78</v>
      </c>
    </row>
    <row r="23" spans="1:9" ht="16.5" customHeight="1" x14ac:dyDescent="0.3">
      <c r="A23" s="46" t="s">
        <v>238</v>
      </c>
      <c r="B23" s="114">
        <v>820529</v>
      </c>
      <c r="C23" s="115">
        <v>129844</v>
      </c>
      <c r="D23" s="115">
        <v>155041</v>
      </c>
      <c r="E23" s="115">
        <v>67395</v>
      </c>
      <c r="F23" s="115">
        <v>458193</v>
      </c>
      <c r="G23" s="115">
        <v>0</v>
      </c>
      <c r="H23" s="115">
        <v>0</v>
      </c>
      <c r="I23" s="114">
        <v>10056</v>
      </c>
    </row>
    <row r="24" spans="1:9" ht="16.5" customHeight="1" x14ac:dyDescent="0.3">
      <c r="A24" s="46" t="s">
        <v>239</v>
      </c>
      <c r="B24" s="113">
        <v>252.89839947412901</v>
      </c>
      <c r="C24" s="32">
        <v>15.9388974748301</v>
      </c>
      <c r="D24" s="32">
        <v>42.448</v>
      </c>
      <c r="E24" s="32">
        <v>153.191</v>
      </c>
      <c r="F24" s="32">
        <v>13.176</v>
      </c>
      <c r="G24" s="32">
        <v>0</v>
      </c>
      <c r="H24" s="32">
        <v>0</v>
      </c>
      <c r="I24" s="113">
        <v>28.144501999299202</v>
      </c>
    </row>
    <row r="25" spans="1:9" ht="16.5" customHeight="1" x14ac:dyDescent="0.3">
      <c r="A25" s="46" t="s">
        <v>240</v>
      </c>
      <c r="B25" s="114">
        <v>1947</v>
      </c>
      <c r="C25" s="115">
        <v>1068</v>
      </c>
      <c r="D25" s="115">
        <v>804</v>
      </c>
      <c r="E25" s="115">
        <v>44</v>
      </c>
      <c r="F25" s="115">
        <v>0</v>
      </c>
      <c r="G25" s="115">
        <v>0</v>
      </c>
      <c r="H25" s="115">
        <v>0</v>
      </c>
      <c r="I25" s="114">
        <v>31</v>
      </c>
    </row>
    <row r="26" spans="1:9" ht="16.5" customHeight="1" x14ac:dyDescent="0.3">
      <c r="A26" s="46" t="s">
        <v>241</v>
      </c>
      <c r="B26" s="113">
        <v>76210</v>
      </c>
      <c r="C26" s="32">
        <v>23951</v>
      </c>
      <c r="D26" s="32">
        <v>35861</v>
      </c>
      <c r="E26" s="32">
        <v>2844</v>
      </c>
      <c r="F26" s="32">
        <v>12539</v>
      </c>
      <c r="G26" s="32">
        <v>0</v>
      </c>
      <c r="H26" s="32">
        <v>0</v>
      </c>
      <c r="I26" s="113">
        <v>1015</v>
      </c>
    </row>
    <row r="27" spans="1:9" ht="16.5" customHeight="1" x14ac:dyDescent="0.3">
      <c r="A27" s="46" t="s">
        <v>242</v>
      </c>
      <c r="B27" s="114">
        <v>16564.463</v>
      </c>
      <c r="C27" s="115">
        <v>5897.0020000000004</v>
      </c>
      <c r="D27" s="115">
        <v>2464.0279999999998</v>
      </c>
      <c r="E27" s="115">
        <v>2117.77</v>
      </c>
      <c r="F27" s="115">
        <v>5416.482</v>
      </c>
      <c r="G27" s="115">
        <v>0</v>
      </c>
      <c r="H27" s="115">
        <v>321.93799999999999</v>
      </c>
      <c r="I27" s="114">
        <v>347.24299999999999</v>
      </c>
    </row>
    <row r="28" spans="1:9" ht="16.5" customHeight="1" x14ac:dyDescent="0.3">
      <c r="A28" s="46" t="s">
        <v>243</v>
      </c>
      <c r="B28" s="113">
        <v>748.79288697729999</v>
      </c>
      <c r="C28" s="32">
        <v>66.192035625000003</v>
      </c>
      <c r="D28" s="32">
        <v>96.214772850000003</v>
      </c>
      <c r="E28" s="32">
        <v>166.86936653230001</v>
      </c>
      <c r="F28" s="32">
        <v>227.99997382000001</v>
      </c>
      <c r="G28" s="32">
        <v>0</v>
      </c>
      <c r="H28" s="32">
        <v>0</v>
      </c>
      <c r="I28" s="113">
        <v>191.51673815000001</v>
      </c>
    </row>
    <row r="29" spans="1:9" ht="16.5" customHeight="1" x14ac:dyDescent="0.3">
      <c r="A29" s="46" t="s">
        <v>244</v>
      </c>
      <c r="B29" s="114">
        <v>2538.6</v>
      </c>
      <c r="C29" s="115">
        <v>17.5</v>
      </c>
      <c r="D29" s="115">
        <v>1408.9</v>
      </c>
      <c r="E29" s="115">
        <v>18</v>
      </c>
      <c r="F29" s="115">
        <v>24.9</v>
      </c>
      <c r="G29" s="115">
        <v>49.3</v>
      </c>
      <c r="H29" s="115">
        <v>21.6</v>
      </c>
      <c r="I29" s="114">
        <v>998.4</v>
      </c>
    </row>
    <row r="30" spans="1:9" ht="16.5" customHeight="1" x14ac:dyDescent="0.3">
      <c r="A30" s="46" t="s">
        <v>245</v>
      </c>
      <c r="B30" s="113">
        <v>186.929</v>
      </c>
      <c r="C30" s="32">
        <v>18.885000000000002</v>
      </c>
      <c r="D30" s="32">
        <v>79.043000000000006</v>
      </c>
      <c r="E30" s="32">
        <v>82.635000000000005</v>
      </c>
      <c r="F30" s="32">
        <v>6.3659999999999997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197.14930000000001</v>
      </c>
      <c r="C31" s="115">
        <v>98.0839</v>
      </c>
      <c r="D31" s="115">
        <v>36.6342</v>
      </c>
      <c r="E31" s="115">
        <v>37.926200000000001</v>
      </c>
      <c r="F31" s="115">
        <v>24.504899999999999</v>
      </c>
      <c r="G31" s="115">
        <v>0</v>
      </c>
      <c r="H31" s="115">
        <v>0</v>
      </c>
      <c r="I31" s="114">
        <v>0</v>
      </c>
    </row>
    <row r="32" spans="1:9" ht="16.5" customHeight="1" x14ac:dyDescent="0.3">
      <c r="A32" s="46" t="s">
        <v>247</v>
      </c>
      <c r="B32" s="113">
        <v>20792</v>
      </c>
      <c r="C32" s="32">
        <v>3369</v>
      </c>
      <c r="D32" s="32">
        <v>9622</v>
      </c>
      <c r="E32" s="32">
        <v>4556</v>
      </c>
      <c r="F32" s="32">
        <v>2294</v>
      </c>
      <c r="G32" s="32">
        <v>47</v>
      </c>
      <c r="H32" s="32">
        <v>904</v>
      </c>
      <c r="I32" s="113">
        <v>0</v>
      </c>
    </row>
    <row r="33" spans="1:9" ht="16.5" customHeight="1" x14ac:dyDescent="0.3">
      <c r="A33" s="46" t="s">
        <v>248</v>
      </c>
      <c r="B33" s="114">
        <v>136140</v>
      </c>
      <c r="C33" s="115">
        <v>74165</v>
      </c>
      <c r="D33" s="115">
        <v>20608</v>
      </c>
      <c r="E33" s="115">
        <v>15917</v>
      </c>
      <c r="F33" s="115">
        <v>25407</v>
      </c>
      <c r="G33" s="115">
        <v>0</v>
      </c>
      <c r="H33" s="115">
        <v>43</v>
      </c>
      <c r="I33" s="114">
        <v>0</v>
      </c>
    </row>
    <row r="34" spans="1:9" ht="16.5" customHeight="1" x14ac:dyDescent="0.3">
      <c r="A34" s="46" t="s">
        <v>249</v>
      </c>
      <c r="B34" s="113">
        <v>38034.274703189003</v>
      </c>
      <c r="C34" s="32">
        <v>11526.3782565855</v>
      </c>
      <c r="D34" s="32">
        <v>10953.7138836949</v>
      </c>
      <c r="E34" s="32">
        <v>5460.4439488386297</v>
      </c>
      <c r="F34" s="32">
        <v>10093.73861407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59158.6855</v>
      </c>
      <c r="C36" s="32">
        <v>32563.961299999999</v>
      </c>
      <c r="D36" s="32">
        <v>11642.6891</v>
      </c>
      <c r="E36" s="32">
        <v>3904.5075999999999</v>
      </c>
      <c r="F36" s="32">
        <v>1148.9231</v>
      </c>
      <c r="G36" s="32">
        <v>20.586300000000001</v>
      </c>
      <c r="H36" s="32">
        <v>3804.4450000000002</v>
      </c>
      <c r="I36" s="113">
        <v>6073.5730999999996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WZSS5moH2VydpoRtL4KkxoyNprTwlf3A6aGRhWyk1N87jTUDEcBSmZXS3aWf22w3YMWInL5awtt9cwBN0bYUmA==" saltValue="2DrKur5bdMxCD0v5M3pNQg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Contents'!C25</f>
        <v>Table 2.11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0.37910305999999999</v>
      </c>
      <c r="C10" s="94">
        <v>0.37910305999999999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484.21831900000001</v>
      </c>
      <c r="H13" s="102">
        <v>0</v>
      </c>
      <c r="I13" s="102">
        <v>0</v>
      </c>
      <c r="J13" s="102">
        <v>0</v>
      </c>
      <c r="K13" s="6">
        <v>484.21831900000001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510.24099999999999</v>
      </c>
      <c r="H14" s="94">
        <v>149.21700000000001</v>
      </c>
      <c r="I14" s="94">
        <v>157.82400000000001</v>
      </c>
      <c r="J14" s="94">
        <v>203.2</v>
      </c>
      <c r="K14" s="100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32213</v>
      </c>
      <c r="C20" s="94">
        <v>16412</v>
      </c>
      <c r="D20" s="94">
        <v>14995</v>
      </c>
      <c r="E20" s="100">
        <v>806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5485.15</v>
      </c>
      <c r="H21" s="102">
        <v>27.52</v>
      </c>
      <c r="I21" s="102">
        <v>258.94</v>
      </c>
      <c r="J21" s="102">
        <v>5198.6899999999996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24.1</v>
      </c>
      <c r="H22" s="94">
        <v>0</v>
      </c>
      <c r="I22" s="94">
        <v>0.39</v>
      </c>
      <c r="J22" s="94">
        <v>0</v>
      </c>
      <c r="K22" s="100">
        <v>23.71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8773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6.5000000000000002E-2</v>
      </c>
      <c r="H24" s="94">
        <v>0</v>
      </c>
      <c r="I24" s="94">
        <v>0</v>
      </c>
      <c r="J24" s="94">
        <v>0</v>
      </c>
      <c r="K24" s="100">
        <v>6.5000000000000002E-2</v>
      </c>
    </row>
    <row r="25" spans="1:11" ht="16.5" customHeight="1" x14ac:dyDescent="0.3">
      <c r="A25" s="46" t="s">
        <v>240</v>
      </c>
      <c r="B25" s="6">
        <v>290</v>
      </c>
      <c r="C25" s="102">
        <v>0</v>
      </c>
      <c r="D25" s="102">
        <v>0</v>
      </c>
      <c r="E25" s="6">
        <v>0</v>
      </c>
      <c r="F25" s="108"/>
      <c r="G25" s="6">
        <v>186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462.92099999999999</v>
      </c>
      <c r="H27" s="102">
        <v>89.837000000000003</v>
      </c>
      <c r="I27" s="102">
        <v>18.268999999999998</v>
      </c>
      <c r="J27" s="102">
        <v>74.090999999999994</v>
      </c>
      <c r="K27" s="6">
        <v>280.72399999999999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122.76063653999999</v>
      </c>
      <c r="H28" s="94">
        <v>0</v>
      </c>
      <c r="I28" s="94">
        <v>0</v>
      </c>
      <c r="J28" s="94">
        <v>122.76063653999999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2.9453</v>
      </c>
      <c r="H31" s="102">
        <v>2.9453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17</v>
      </c>
      <c r="C32" s="94">
        <v>17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248</v>
      </c>
      <c r="B33" s="6">
        <v>1212</v>
      </c>
      <c r="C33" s="102">
        <v>1212</v>
      </c>
      <c r="D33" s="102">
        <v>0</v>
      </c>
      <c r="E33" s="6">
        <v>0</v>
      </c>
      <c r="F33" s="108"/>
      <c r="G33" s="6">
        <v>9963</v>
      </c>
      <c r="H33" s="102">
        <v>1865</v>
      </c>
      <c r="I33" s="102">
        <v>4312</v>
      </c>
      <c r="J33" s="102">
        <v>3786</v>
      </c>
      <c r="K33" s="6">
        <v>0</v>
      </c>
    </row>
    <row r="34" spans="1:12" ht="16.5" customHeight="1" x14ac:dyDescent="0.3">
      <c r="A34" s="46" t="s">
        <v>249</v>
      </c>
      <c r="B34" s="100">
        <v>457.22445388604802</v>
      </c>
      <c r="C34" s="94">
        <v>435.577003199248</v>
      </c>
      <c r="D34" s="94">
        <v>0</v>
      </c>
      <c r="E34" s="100">
        <v>21.647450686799999</v>
      </c>
      <c r="F34" s="108"/>
      <c r="G34" s="100">
        <v>1236.10384190127</v>
      </c>
      <c r="H34" s="94">
        <v>339.54566285797699</v>
      </c>
      <c r="I34" s="94">
        <v>588.17451866909596</v>
      </c>
      <c r="J34" s="94">
        <v>161.22687978419799</v>
      </c>
      <c r="K34" s="100">
        <v>147.15678059000001</v>
      </c>
    </row>
    <row r="35" spans="1:12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1959.5698</v>
      </c>
      <c r="H36" s="94">
        <v>164.91499999999999</v>
      </c>
      <c r="I36" s="94">
        <v>132.79490000000001</v>
      </c>
      <c r="J36" s="94">
        <v>1212.3994</v>
      </c>
      <c r="K36" s="100">
        <v>449.46050000000002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TZxu5l/UqHRgq49rLjHYmeXUJ3yJXSaaP1q+k8hF+YMwIpivkNycuqTK9CrzpmTDOmxqKgQD1+RxtRlQGDYgOQ==" saltValue="39rkLZFbFNG7B19oxJCnVg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L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Contents'!B9</f>
        <v>Table 1.3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2016:Q4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30606.096000000001</v>
      </c>
      <c r="C8" s="157">
        <v>14234.191000000001</v>
      </c>
      <c r="D8" s="156">
        <v>16371.905000000001</v>
      </c>
      <c r="E8" s="108"/>
      <c r="F8" s="156">
        <v>345.572</v>
      </c>
      <c r="G8" s="157">
        <v>161.96199999999999</v>
      </c>
      <c r="H8" s="156">
        <v>183.61</v>
      </c>
      <c r="I8" s="155"/>
      <c r="J8" s="156">
        <v>456</v>
      </c>
      <c r="K8" s="157">
        <v>219</v>
      </c>
      <c r="L8" s="156">
        <v>237</v>
      </c>
    </row>
    <row r="9" spans="1:12" ht="16.5" customHeight="1" x14ac:dyDescent="0.3">
      <c r="A9" s="46" t="s">
        <v>224</v>
      </c>
      <c r="B9" s="122">
        <v>47160.389105099996</v>
      </c>
      <c r="C9" s="123">
        <v>30331.708681218999</v>
      </c>
      <c r="D9" s="122">
        <v>16828.680423881</v>
      </c>
      <c r="E9" s="108"/>
      <c r="F9" s="122">
        <v>0</v>
      </c>
      <c r="G9" s="123">
        <v>0</v>
      </c>
      <c r="H9" s="122">
        <v>0</v>
      </c>
      <c r="I9" s="101"/>
      <c r="J9" s="122">
        <v>207</v>
      </c>
      <c r="K9" s="123">
        <v>128</v>
      </c>
      <c r="L9" s="122">
        <v>79</v>
      </c>
    </row>
    <row r="10" spans="1:12" ht="16.5" customHeight="1" x14ac:dyDescent="0.3">
      <c r="A10" s="46" t="s">
        <v>225</v>
      </c>
      <c r="B10" s="156">
        <v>2.83</v>
      </c>
      <c r="C10" s="157">
        <v>2.83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228</v>
      </c>
      <c r="B13" s="122">
        <v>767.48</v>
      </c>
      <c r="C13" s="123">
        <v>767.48</v>
      </c>
      <c r="D13" s="122">
        <v>0</v>
      </c>
      <c r="E13" s="108"/>
      <c r="F13" s="122">
        <v>31.53</v>
      </c>
      <c r="G13" s="123">
        <v>31.53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229</v>
      </c>
      <c r="B14" s="156">
        <v>22917</v>
      </c>
      <c r="C14" s="157">
        <v>6545.18</v>
      </c>
      <c r="D14" s="156">
        <v>16371.82</v>
      </c>
      <c r="E14" s="108"/>
      <c r="F14" s="156">
        <v>56840.38</v>
      </c>
      <c r="G14" s="157">
        <v>326.2</v>
      </c>
      <c r="H14" s="156">
        <v>56514.18</v>
      </c>
      <c r="I14" s="155"/>
      <c r="J14" s="156">
        <v>82</v>
      </c>
      <c r="K14" s="157">
        <v>37</v>
      </c>
      <c r="L14" s="156">
        <v>45</v>
      </c>
    </row>
    <row r="15" spans="1:12" ht="16.5" customHeight="1" x14ac:dyDescent="0.3">
      <c r="A15" s="46" t="s">
        <v>230</v>
      </c>
      <c r="B15" s="122">
        <v>17450.400505999998</v>
      </c>
      <c r="C15" s="123">
        <v>11461.33144</v>
      </c>
      <c r="D15" s="122">
        <v>5989.069066</v>
      </c>
      <c r="E15" s="108"/>
      <c r="F15" s="122">
        <v>209.95082809999997</v>
      </c>
      <c r="G15" s="123">
        <v>317.90885709999998</v>
      </c>
      <c r="H15" s="122">
        <v>-107.958029</v>
      </c>
      <c r="I15" s="101"/>
      <c r="J15" s="122">
        <v>87</v>
      </c>
      <c r="K15" s="123">
        <v>58</v>
      </c>
      <c r="L15" s="122">
        <v>29</v>
      </c>
    </row>
    <row r="16" spans="1:12" ht="16.5" customHeight="1" x14ac:dyDescent="0.3">
      <c r="A16" s="46" t="s">
        <v>231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232</v>
      </c>
      <c r="B17" s="122">
        <v>86576.182000000001</v>
      </c>
      <c r="C17" s="123">
        <v>17602.259999999998</v>
      </c>
      <c r="D17" s="122">
        <v>68973.922000000006</v>
      </c>
      <c r="E17" s="108"/>
      <c r="F17" s="122">
        <v>4255.8149999999996</v>
      </c>
      <c r="G17" s="123">
        <v>653.11900000000003</v>
      </c>
      <c r="H17" s="122">
        <v>3602.6959999999999</v>
      </c>
      <c r="I17" s="101"/>
      <c r="J17" s="122">
        <v>323</v>
      </c>
      <c r="K17" s="123">
        <v>140</v>
      </c>
      <c r="L17" s="122">
        <v>183</v>
      </c>
    </row>
    <row r="18" spans="1:12" ht="16.5" customHeight="1" x14ac:dyDescent="0.3">
      <c r="A18" s="46" t="s">
        <v>233</v>
      </c>
      <c r="B18" s="156">
        <v>447.39299999999997</v>
      </c>
      <c r="C18" s="157">
        <v>447.39299999999997</v>
      </c>
      <c r="D18" s="156">
        <v>0</v>
      </c>
      <c r="E18" s="108"/>
      <c r="F18" s="156">
        <v>-10.185</v>
      </c>
      <c r="G18" s="157">
        <v>-10.185</v>
      </c>
      <c r="H18" s="156">
        <v>0</v>
      </c>
      <c r="I18" s="155"/>
      <c r="J18" s="156">
        <v>23</v>
      </c>
      <c r="K18" s="157">
        <v>23</v>
      </c>
      <c r="L18" s="156">
        <v>0</v>
      </c>
    </row>
    <row r="19" spans="1:12" ht="16.5" customHeight="1" x14ac:dyDescent="0.3">
      <c r="A19" s="46" t="s">
        <v>234</v>
      </c>
      <c r="B19" s="122">
        <v>2989.01</v>
      </c>
      <c r="C19" s="123">
        <v>0</v>
      </c>
      <c r="D19" s="122">
        <v>2989.01</v>
      </c>
      <c r="E19" s="108"/>
      <c r="F19" s="122">
        <v>68.94</v>
      </c>
      <c r="G19" s="123">
        <v>0</v>
      </c>
      <c r="H19" s="122">
        <v>68.94</v>
      </c>
      <c r="I19" s="101"/>
      <c r="J19" s="122">
        <v>140</v>
      </c>
      <c r="K19" s="123">
        <v>0</v>
      </c>
      <c r="L19" s="122">
        <v>140</v>
      </c>
    </row>
    <row r="20" spans="1:12" ht="16.5" customHeight="1" x14ac:dyDescent="0.3">
      <c r="A20" s="46" t="s">
        <v>235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236</v>
      </c>
      <c r="B21" s="122">
        <v>49424.200000000004</v>
      </c>
      <c r="C21" s="123">
        <v>42689.440000000002</v>
      </c>
      <c r="D21" s="122">
        <v>6734.76</v>
      </c>
      <c r="E21" s="108"/>
      <c r="F21" s="161">
        <v>-501.1</v>
      </c>
      <c r="G21" s="160">
        <v>-441.31</v>
      </c>
      <c r="H21" s="122">
        <v>-59.79</v>
      </c>
      <c r="I21" s="101"/>
      <c r="J21" s="122">
        <v>259</v>
      </c>
      <c r="K21" s="123">
        <v>210</v>
      </c>
      <c r="L21" s="122">
        <v>49</v>
      </c>
    </row>
    <row r="22" spans="1:12" ht="16.5" customHeight="1" x14ac:dyDescent="0.3">
      <c r="A22" s="46" t="s">
        <v>237</v>
      </c>
      <c r="B22" s="156">
        <v>820.71</v>
      </c>
      <c r="C22" s="157">
        <v>225.44</v>
      </c>
      <c r="D22" s="156">
        <v>595.27</v>
      </c>
      <c r="E22" s="108"/>
      <c r="F22" s="156">
        <v>-7.9</v>
      </c>
      <c r="G22" s="157">
        <v>-15.98</v>
      </c>
      <c r="H22" s="156">
        <v>8.08</v>
      </c>
      <c r="I22" s="155"/>
      <c r="J22" s="156">
        <v>65</v>
      </c>
      <c r="K22" s="157">
        <v>39</v>
      </c>
      <c r="L22" s="156">
        <v>26</v>
      </c>
    </row>
    <row r="23" spans="1:12" ht="16.5" customHeight="1" x14ac:dyDescent="0.3">
      <c r="A23" s="46" t="s">
        <v>238</v>
      </c>
      <c r="B23" s="122">
        <v>218789</v>
      </c>
      <c r="C23" s="123">
        <v>127717</v>
      </c>
      <c r="D23" s="122">
        <v>91072</v>
      </c>
      <c r="E23" s="108"/>
      <c r="F23" s="122">
        <v>-768.00000000000205</v>
      </c>
      <c r="G23" s="123">
        <v>164.99999999999801</v>
      </c>
      <c r="H23" s="122">
        <v>-933</v>
      </c>
      <c r="I23" s="101"/>
      <c r="J23" s="122">
        <v>2116</v>
      </c>
      <c r="K23" s="123">
        <v>962</v>
      </c>
      <c r="L23" s="122">
        <v>1154</v>
      </c>
    </row>
    <row r="24" spans="1:12" ht="16.5" customHeight="1" x14ac:dyDescent="0.3">
      <c r="A24" s="46" t="s">
        <v>239</v>
      </c>
      <c r="B24" s="156">
        <v>841.00604957859207</v>
      </c>
      <c r="C24" s="157">
        <v>3.4169999999999998</v>
      </c>
      <c r="D24" s="156">
        <v>837.58904957859204</v>
      </c>
      <c r="E24" s="108"/>
      <c r="F24" s="156">
        <v>8.2857562860490006</v>
      </c>
      <c r="G24" s="157">
        <v>1.9E-2</v>
      </c>
      <c r="H24" s="156">
        <v>8.2667562860490005</v>
      </c>
      <c r="I24" s="155"/>
      <c r="J24" s="156">
        <v>43</v>
      </c>
      <c r="K24" s="157">
        <v>1</v>
      </c>
      <c r="L24" s="156">
        <v>42</v>
      </c>
    </row>
    <row r="25" spans="1:12" ht="16.5" customHeight="1" x14ac:dyDescent="0.3">
      <c r="A25" s="46" t="s">
        <v>240</v>
      </c>
      <c r="B25" s="122">
        <v>130367</v>
      </c>
      <c r="C25" s="123">
        <v>2424</v>
      </c>
      <c r="D25" s="122">
        <v>127943</v>
      </c>
      <c r="E25" s="108"/>
      <c r="F25" s="122">
        <v>1491</v>
      </c>
      <c r="G25" s="123">
        <v>-162</v>
      </c>
      <c r="H25" s="122">
        <v>1653</v>
      </c>
      <c r="I25" s="101"/>
      <c r="J25" s="122">
        <v>399</v>
      </c>
      <c r="K25" s="123">
        <v>13</v>
      </c>
      <c r="L25" s="122">
        <v>386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1324.81</v>
      </c>
      <c r="C27" s="123">
        <v>269.87</v>
      </c>
      <c r="D27" s="122">
        <v>1054.94</v>
      </c>
      <c r="E27" s="108"/>
      <c r="F27" s="122">
        <v>-42.41</v>
      </c>
      <c r="G27" s="123">
        <v>-17.149999999999999</v>
      </c>
      <c r="H27" s="122">
        <v>-25.26</v>
      </c>
      <c r="I27" s="101"/>
      <c r="J27" s="122">
        <v>110</v>
      </c>
      <c r="K27" s="123">
        <v>25</v>
      </c>
      <c r="L27" s="122">
        <v>85</v>
      </c>
    </row>
    <row r="28" spans="1:12" ht="16.5" customHeight="1" x14ac:dyDescent="0.3">
      <c r="A28" s="46" t="s">
        <v>243</v>
      </c>
      <c r="B28" s="156">
        <v>2552.9066592700001</v>
      </c>
      <c r="C28" s="157">
        <v>1888.9132058499999</v>
      </c>
      <c r="D28" s="156">
        <v>663.99345342000004</v>
      </c>
      <c r="E28" s="108"/>
      <c r="F28" s="156">
        <v>70.891652220000012</v>
      </c>
      <c r="G28" s="157">
        <v>-2.6527455899999999</v>
      </c>
      <c r="H28" s="156">
        <v>73.544397810000007</v>
      </c>
      <c r="I28" s="155"/>
      <c r="J28" s="156">
        <v>35</v>
      </c>
      <c r="K28" s="157">
        <v>22</v>
      </c>
      <c r="L28" s="156">
        <v>13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65.793400000000005</v>
      </c>
      <c r="C31" s="123">
        <v>65.793400000000005</v>
      </c>
      <c r="D31" s="122">
        <v>0</v>
      </c>
      <c r="E31" s="108"/>
      <c r="F31" s="122">
        <v>-0.23580000000000001</v>
      </c>
      <c r="G31" s="123">
        <v>-0.23580000000000001</v>
      </c>
      <c r="H31" s="122">
        <v>0</v>
      </c>
      <c r="I31" s="101"/>
      <c r="J31" s="122">
        <v>3</v>
      </c>
      <c r="K31" s="123">
        <v>3</v>
      </c>
      <c r="L31" s="122">
        <v>0</v>
      </c>
    </row>
    <row r="32" spans="1:12" ht="16.5" customHeight="1" x14ac:dyDescent="0.3">
      <c r="A32" s="46" t="s">
        <v>247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248</v>
      </c>
      <c r="B33" s="122">
        <v>32778.54</v>
      </c>
      <c r="C33" s="123">
        <v>24426.38</v>
      </c>
      <c r="D33" s="122">
        <v>8352.16</v>
      </c>
      <c r="E33" s="108"/>
      <c r="F33" s="122">
        <v>539.59</v>
      </c>
      <c r="G33" s="123">
        <v>471.33</v>
      </c>
      <c r="H33" s="122">
        <v>68.260000000000005</v>
      </c>
      <c r="I33" s="101"/>
      <c r="J33" s="122">
        <v>96</v>
      </c>
      <c r="K33" s="123">
        <v>53</v>
      </c>
      <c r="L33" s="122">
        <v>43</v>
      </c>
    </row>
    <row r="34" spans="1:12" ht="16.5" customHeight="1" x14ac:dyDescent="0.3">
      <c r="A34" s="46" t="s">
        <v>249</v>
      </c>
      <c r="B34" s="156">
        <v>25994.15</v>
      </c>
      <c r="C34" s="157">
        <v>17576.5</v>
      </c>
      <c r="D34" s="156">
        <v>8417.65</v>
      </c>
      <c r="E34" s="108"/>
      <c r="F34" s="156">
        <v>164.91000000000003</v>
      </c>
      <c r="G34" s="157">
        <v>145.74</v>
      </c>
      <c r="H34" s="156">
        <v>19.170000000000002</v>
      </c>
      <c r="I34" s="155"/>
      <c r="J34" s="156">
        <v>75</v>
      </c>
      <c r="K34" s="157">
        <v>41</v>
      </c>
      <c r="L34" s="156">
        <v>34</v>
      </c>
    </row>
    <row r="35" spans="1:12" ht="16.5" customHeight="1" x14ac:dyDescent="0.3">
      <c r="A35" s="46" t="s">
        <v>250</v>
      </c>
      <c r="B35" s="122">
        <v>201.26</v>
      </c>
      <c r="C35" s="123">
        <v>100.63</v>
      </c>
      <c r="D35" s="122">
        <v>100.63</v>
      </c>
      <c r="E35" s="108"/>
      <c r="F35" s="122">
        <v>21.36</v>
      </c>
      <c r="G35" s="123">
        <v>10.68</v>
      </c>
      <c r="H35" s="122">
        <v>10.68</v>
      </c>
      <c r="I35" s="101"/>
      <c r="J35" s="122">
        <v>28</v>
      </c>
      <c r="K35" s="123">
        <v>14</v>
      </c>
      <c r="L35" s="122">
        <v>14</v>
      </c>
    </row>
    <row r="36" spans="1:12" ht="16.5" customHeight="1" x14ac:dyDescent="0.3">
      <c r="A36" s="46" t="s">
        <v>251</v>
      </c>
      <c r="B36" s="156">
        <v>147251.57</v>
      </c>
      <c r="C36" s="157">
        <v>32227.83</v>
      </c>
      <c r="D36" s="156">
        <v>115023.74</v>
      </c>
      <c r="E36" s="108"/>
      <c r="F36" s="156">
        <v>2487.3000000000002</v>
      </c>
      <c r="G36" s="157">
        <v>1961.85</v>
      </c>
      <c r="H36" s="156">
        <v>525.45000000000005</v>
      </c>
      <c r="I36" s="155"/>
      <c r="J36" s="156">
        <v>484</v>
      </c>
      <c r="K36" s="157">
        <v>136</v>
      </c>
      <c r="L36" s="156">
        <v>348</v>
      </c>
    </row>
    <row r="37" spans="1:12" ht="16.5" customHeight="1" x14ac:dyDescent="0.3">
      <c r="A37" s="47" t="s">
        <v>77</v>
      </c>
      <c r="B37" s="125">
        <v>819327.726719948</v>
      </c>
      <c r="C37" s="126">
        <v>331007.58772706898</v>
      </c>
      <c r="D37" s="125">
        <v>488320.13899287902</v>
      </c>
      <c r="E37" s="109"/>
      <c r="F37" s="125">
        <v>65205.694436605983</v>
      </c>
      <c r="G37" s="126">
        <v>3595.8253115099901</v>
      </c>
      <c r="H37" s="125">
        <v>61609.869125095996</v>
      </c>
      <c r="I37" s="101"/>
      <c r="J37" s="125">
        <v>5047</v>
      </c>
      <c r="K37" s="126">
        <v>2140</v>
      </c>
      <c r="L37" s="125">
        <v>2907</v>
      </c>
    </row>
  </sheetData>
  <sheetProtection algorithmName="SHA-512" hashValue="k5wx+5hknUHV3G051SfCtX1THxyFYCh0xnxo+O1PCXQi/Cwjz/hX3DEO3XRgMVrFmBlLDjhYs6DiBPA8fv/Vbg==" saltValue="LYDrIKQ2MS+En4fgviG12w==" spinCount="100000" sheet="1" objects="1" scenarios="1"/>
  <mergeCells count="1">
    <mergeCell ref="A1:B1"/>
  </mergeCells>
  <conditionalFormatting sqref="A1:XFD6 A38:XFD1048576 M7:XFD37 A7 E7 I7">
    <cfRule type="cellIs" dxfId="457" priority="49" operator="between">
      <formula>-0.1</formula>
      <formula>0</formula>
    </cfRule>
  </conditionalFormatting>
  <conditionalFormatting sqref="B7:D7">
    <cfRule type="cellIs" dxfId="456" priority="25" operator="between">
      <formula>-0.1</formula>
      <formula>0</formula>
    </cfRule>
  </conditionalFormatting>
  <conditionalFormatting sqref="F7:H7">
    <cfRule type="cellIs" dxfId="455" priority="24" operator="between">
      <formula>-0.1</formula>
      <formula>0</formula>
    </cfRule>
  </conditionalFormatting>
  <conditionalFormatting sqref="J7:L7">
    <cfRule type="cellIs" dxfId="454" priority="23" operator="between">
      <formula>-0.1</formula>
      <formula>0</formula>
    </cfRule>
  </conditionalFormatting>
  <conditionalFormatting sqref="F37:H37">
    <cfRule type="cellIs" dxfId="453" priority="10" operator="between">
      <formula>-0.1</formula>
      <formula>0</formula>
    </cfRule>
  </conditionalFormatting>
  <conditionalFormatting sqref="E37">
    <cfRule type="cellIs" dxfId="452" priority="19" operator="between">
      <formula>0</formula>
      <formula>0.1</formula>
    </cfRule>
    <cfRule type="cellIs" dxfId="451" priority="20" operator="lessThan">
      <formula>0</formula>
    </cfRule>
    <cfRule type="cellIs" dxfId="450" priority="21" operator="greaterThanOrEqual">
      <formula>0.1</formula>
    </cfRule>
  </conditionalFormatting>
  <conditionalFormatting sqref="E37 I37">
    <cfRule type="cellIs" dxfId="449" priority="18" operator="between">
      <formula>-0.1</formula>
      <formula>0</formula>
    </cfRule>
  </conditionalFormatting>
  <conditionalFormatting sqref="B37:D37">
    <cfRule type="cellIs" dxfId="448" priority="15" operator="between">
      <formula>0</formula>
      <formula>0.1</formula>
    </cfRule>
    <cfRule type="cellIs" dxfId="447" priority="16" operator="lessThan">
      <formula>0</formula>
    </cfRule>
    <cfRule type="cellIs" dxfId="446" priority="17" operator="greaterThanOrEqual">
      <formula>0.1</formula>
    </cfRule>
  </conditionalFormatting>
  <conditionalFormatting sqref="B37:D37">
    <cfRule type="cellIs" dxfId="445" priority="14" operator="between">
      <formula>-0.1</formula>
      <formula>0</formula>
    </cfRule>
  </conditionalFormatting>
  <conditionalFormatting sqref="F37:H37">
    <cfRule type="cellIs" dxfId="444" priority="11" operator="between">
      <formula>0</formula>
      <formula>0.1</formula>
    </cfRule>
    <cfRule type="cellIs" dxfId="443" priority="12" operator="lessThan">
      <formula>0</formula>
    </cfRule>
    <cfRule type="cellIs" dxfId="442" priority="13" operator="greaterThanOrEqual">
      <formula>0.1</formula>
    </cfRule>
  </conditionalFormatting>
  <conditionalFormatting sqref="B8:H9">
    <cfRule type="cellIs" dxfId="441" priority="7" operator="between">
      <formula>0</formula>
      <formula>0.1</formula>
    </cfRule>
    <cfRule type="cellIs" dxfId="440" priority="8" operator="lessThan">
      <formula>0</formula>
    </cfRule>
    <cfRule type="cellIs" dxfId="439" priority="9" operator="greaterThanOrEqual">
      <formula>0.1</formula>
    </cfRule>
  </conditionalFormatting>
  <conditionalFormatting sqref="B8:I9">
    <cfRule type="cellIs" dxfId="438" priority="6" operator="between">
      <formula>-0.1</formula>
      <formula>0</formula>
    </cfRule>
  </conditionalFormatting>
  <conditionalFormatting sqref="B10:H36">
    <cfRule type="cellIs" dxfId="437" priority="3" operator="between">
      <formula>0</formula>
      <formula>0.1</formula>
    </cfRule>
    <cfRule type="cellIs" dxfId="436" priority="4" operator="lessThan">
      <formula>0</formula>
    </cfRule>
    <cfRule type="cellIs" dxfId="435" priority="5" operator="greaterThanOrEqual">
      <formula>0.1</formula>
    </cfRule>
  </conditionalFormatting>
  <conditionalFormatting sqref="B10:I36">
    <cfRule type="cellIs" dxfId="434" priority="2" operator="between">
      <formula>-0.1</formula>
      <formula>0</formula>
    </cfRule>
  </conditionalFormatting>
  <conditionalFormatting sqref="A8:A37">
    <cfRule type="cellIs" dxfId="433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36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Contents'!C28</f>
        <v>Table 2.12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2016:Q4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13">
        <v>93496.735000000001</v>
      </c>
      <c r="C8" s="32">
        <v>9208.7939999999999</v>
      </c>
      <c r="D8" s="32">
        <v>26644.147000000001</v>
      </c>
      <c r="E8" s="32">
        <v>49699.177000000003</v>
      </c>
      <c r="F8" s="32">
        <v>0</v>
      </c>
      <c r="G8" s="32">
        <v>649.41300000000001</v>
      </c>
      <c r="H8" s="32">
        <v>441.42899999999997</v>
      </c>
      <c r="I8" s="32">
        <v>6699.2060000000001</v>
      </c>
      <c r="J8" s="113">
        <v>154.56899999999999</v>
      </c>
    </row>
    <row r="9" spans="1:10" ht="16.5" customHeight="1" x14ac:dyDescent="0.3">
      <c r="A9" s="46" t="s">
        <v>224</v>
      </c>
      <c r="B9" s="114">
        <v>48106.069535133</v>
      </c>
      <c r="C9" s="115">
        <v>1614.605768612</v>
      </c>
      <c r="D9" s="115">
        <v>5495.4394711909999</v>
      </c>
      <c r="E9" s="115">
        <v>14764.223484059001</v>
      </c>
      <c r="F9" s="115">
        <v>1594.5129413120001</v>
      </c>
      <c r="G9" s="115">
        <v>6311.5276840050001</v>
      </c>
      <c r="H9" s="115">
        <v>0</v>
      </c>
      <c r="I9" s="115">
        <v>0</v>
      </c>
      <c r="J9" s="114">
        <v>18325.760185954001</v>
      </c>
    </row>
    <row r="10" spans="1:10" ht="16.5" customHeight="1" x14ac:dyDescent="0.3">
      <c r="A10" s="46" t="s">
        <v>225</v>
      </c>
      <c r="B10" s="113">
        <v>16.175650999999998</v>
      </c>
      <c r="C10" s="32">
        <v>0</v>
      </c>
      <c r="D10" s="32">
        <v>0</v>
      </c>
      <c r="E10" s="32">
        <v>16.175650999999998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226</v>
      </c>
      <c r="B11" s="114">
        <v>2908.413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70.082999999999998</v>
      </c>
      <c r="J11" s="114">
        <v>2838.33</v>
      </c>
    </row>
    <row r="12" spans="1:10" ht="16.5" customHeight="1" x14ac:dyDescent="0.3">
      <c r="A12" s="46" t="s">
        <v>227</v>
      </c>
      <c r="B12" s="113">
        <v>2069</v>
      </c>
      <c r="C12" s="32">
        <v>1090</v>
      </c>
      <c r="D12" s="32">
        <v>47</v>
      </c>
      <c r="E12" s="32">
        <v>437</v>
      </c>
      <c r="F12" s="32">
        <v>0</v>
      </c>
      <c r="G12" s="32">
        <v>0</v>
      </c>
      <c r="H12" s="32">
        <v>0</v>
      </c>
      <c r="I12" s="32">
        <v>103</v>
      </c>
      <c r="J12" s="113">
        <v>392</v>
      </c>
    </row>
    <row r="13" spans="1:10" ht="16.5" customHeight="1" x14ac:dyDescent="0.3">
      <c r="A13" s="46" t="s">
        <v>228</v>
      </c>
      <c r="B13" s="114">
        <v>17763.51713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17763.51713</v>
      </c>
      <c r="J13" s="114">
        <v>0</v>
      </c>
    </row>
    <row r="14" spans="1:10" ht="16.5" customHeight="1" x14ac:dyDescent="0.3">
      <c r="A14" s="46" t="s">
        <v>229</v>
      </c>
      <c r="B14" s="113">
        <v>1178453.32</v>
      </c>
      <c r="C14" s="32">
        <v>451079.30099999998</v>
      </c>
      <c r="D14" s="32">
        <v>520139.12599999999</v>
      </c>
      <c r="E14" s="32">
        <v>166595.14600000001</v>
      </c>
      <c r="F14" s="32">
        <v>1570.845</v>
      </c>
      <c r="G14" s="32">
        <v>0</v>
      </c>
      <c r="H14" s="32">
        <v>5112.5749999999998</v>
      </c>
      <c r="I14" s="32">
        <v>0</v>
      </c>
      <c r="J14" s="113">
        <v>33956.326999999997</v>
      </c>
    </row>
    <row r="15" spans="1:10" ht="16.5" customHeight="1" x14ac:dyDescent="0.3">
      <c r="A15" s="46" t="s">
        <v>230</v>
      </c>
      <c r="B15" s="114">
        <v>20215.265060000002</v>
      </c>
      <c r="C15" s="115">
        <v>3628.925115</v>
      </c>
      <c r="D15" s="115">
        <v>5361.1598800000002</v>
      </c>
      <c r="E15" s="115">
        <v>8201.6383210000004</v>
      </c>
      <c r="F15" s="115">
        <v>274.19034909999999</v>
      </c>
      <c r="G15" s="115">
        <v>96.29557767</v>
      </c>
      <c r="H15" s="115">
        <v>0</v>
      </c>
      <c r="I15" s="115">
        <v>34.068953980000003</v>
      </c>
      <c r="J15" s="114">
        <v>2618.9868590000001</v>
      </c>
    </row>
    <row r="16" spans="1:10" ht="16.5" customHeight="1" x14ac:dyDescent="0.3">
      <c r="A16" s="46" t="s">
        <v>231</v>
      </c>
      <c r="B16" s="113">
        <v>988134</v>
      </c>
      <c r="C16" s="32">
        <v>94169</v>
      </c>
      <c r="D16" s="32">
        <v>132067</v>
      </c>
      <c r="E16" s="32">
        <v>171252</v>
      </c>
      <c r="F16" s="32">
        <v>45490</v>
      </c>
      <c r="G16" s="32">
        <v>18108</v>
      </c>
      <c r="H16" s="32">
        <v>0</v>
      </c>
      <c r="I16" s="32">
        <v>127000</v>
      </c>
      <c r="J16" s="113">
        <v>400048</v>
      </c>
    </row>
    <row r="17" spans="1:10" ht="16.5" customHeight="1" x14ac:dyDescent="0.3">
      <c r="A17" s="46" t="s">
        <v>232</v>
      </c>
      <c r="B17" s="114">
        <v>1557453.3770000001</v>
      </c>
      <c r="C17" s="115">
        <v>96970.373000000007</v>
      </c>
      <c r="D17" s="115">
        <v>388971.20199999999</v>
      </c>
      <c r="E17" s="115">
        <v>813395.32799999998</v>
      </c>
      <c r="F17" s="115">
        <v>5213.7939999999999</v>
      </c>
      <c r="G17" s="115">
        <v>0</v>
      </c>
      <c r="H17" s="115">
        <v>977.29600000000005</v>
      </c>
      <c r="I17" s="115">
        <v>150698.37100000001</v>
      </c>
      <c r="J17" s="114">
        <v>101227.01300000001</v>
      </c>
    </row>
    <row r="18" spans="1:10" ht="16.5" customHeight="1" x14ac:dyDescent="0.3">
      <c r="A18" s="46" t="s">
        <v>233</v>
      </c>
      <c r="B18" s="113">
        <v>2742.9749999999999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2724.98</v>
      </c>
      <c r="J18" s="113">
        <v>17.995000000000001</v>
      </c>
    </row>
    <row r="19" spans="1:10" ht="16.5" customHeight="1" x14ac:dyDescent="0.3">
      <c r="A19" s="46" t="s">
        <v>234</v>
      </c>
      <c r="B19" s="114">
        <v>5597217.4209892601</v>
      </c>
      <c r="C19" s="115">
        <v>322745.63246710598</v>
      </c>
      <c r="D19" s="115">
        <v>1276970.9766899501</v>
      </c>
      <c r="E19" s="115">
        <v>803678.51832280494</v>
      </c>
      <c r="F19" s="115">
        <v>979597.14555034996</v>
      </c>
      <c r="G19" s="115">
        <v>324041.71344944998</v>
      </c>
      <c r="H19" s="115">
        <v>967536.91621104605</v>
      </c>
      <c r="I19" s="115">
        <v>813297.72597466502</v>
      </c>
      <c r="J19" s="114">
        <v>109348.792323884</v>
      </c>
    </row>
    <row r="20" spans="1:10" ht="16.5" customHeight="1" x14ac:dyDescent="0.3">
      <c r="A20" s="46" t="s">
        <v>235</v>
      </c>
      <c r="B20" s="113">
        <v>505828</v>
      </c>
      <c r="C20" s="32">
        <v>0</v>
      </c>
      <c r="D20" s="32">
        <v>0</v>
      </c>
      <c r="E20" s="32">
        <v>0</v>
      </c>
      <c r="F20" s="32">
        <v>5675</v>
      </c>
      <c r="G20" s="32">
        <v>0</v>
      </c>
      <c r="H20" s="32">
        <v>0</v>
      </c>
      <c r="I20" s="32">
        <v>12154</v>
      </c>
      <c r="J20" s="113">
        <v>487999</v>
      </c>
    </row>
    <row r="21" spans="1:10" ht="16.5" customHeight="1" x14ac:dyDescent="0.3">
      <c r="A21" s="46" t="s">
        <v>236</v>
      </c>
      <c r="B21" s="114">
        <v>63490.46</v>
      </c>
      <c r="C21" s="115">
        <v>0</v>
      </c>
      <c r="D21" s="115">
        <v>722.62</v>
      </c>
      <c r="E21" s="115">
        <v>3089.12</v>
      </c>
      <c r="F21" s="115">
        <v>0</v>
      </c>
      <c r="G21" s="115">
        <v>0</v>
      </c>
      <c r="H21" s="115">
        <v>706.54</v>
      </c>
      <c r="I21" s="115">
        <v>45785.18</v>
      </c>
      <c r="J21" s="114">
        <v>13187</v>
      </c>
    </row>
    <row r="22" spans="1:10" ht="16.5" customHeight="1" x14ac:dyDescent="0.3">
      <c r="A22" s="46" t="s">
        <v>237</v>
      </c>
      <c r="B22" s="113">
        <v>18962.490000000002</v>
      </c>
      <c r="C22" s="32">
        <v>1716.37</v>
      </c>
      <c r="D22" s="32">
        <v>1092.5</v>
      </c>
      <c r="E22" s="32">
        <v>10558.47</v>
      </c>
      <c r="F22" s="32">
        <v>0</v>
      </c>
      <c r="G22" s="32">
        <v>0</v>
      </c>
      <c r="H22" s="32">
        <v>98.51</v>
      </c>
      <c r="I22" s="32">
        <v>29.4</v>
      </c>
      <c r="J22" s="113">
        <v>5467.24</v>
      </c>
    </row>
    <row r="23" spans="1:10" ht="16.5" customHeight="1" x14ac:dyDescent="0.3">
      <c r="A23" s="46" t="s">
        <v>238</v>
      </c>
      <c r="B23" s="114">
        <v>584972</v>
      </c>
      <c r="C23" s="115">
        <v>62367</v>
      </c>
      <c r="D23" s="115">
        <v>110209</v>
      </c>
      <c r="E23" s="115">
        <v>174777</v>
      </c>
      <c r="F23" s="115">
        <v>22466</v>
      </c>
      <c r="G23" s="115">
        <v>0</v>
      </c>
      <c r="H23" s="115">
        <v>0</v>
      </c>
      <c r="I23" s="115">
        <v>50590</v>
      </c>
      <c r="J23" s="114">
        <v>164563</v>
      </c>
    </row>
    <row r="24" spans="1:10" ht="16.5" customHeight="1" x14ac:dyDescent="0.3">
      <c r="A24" s="46" t="s">
        <v>239</v>
      </c>
      <c r="B24" s="113">
        <v>7569.2576445028899</v>
      </c>
      <c r="C24" s="32">
        <v>1994.2127270999999</v>
      </c>
      <c r="D24" s="32">
        <v>693.39915671000006</v>
      </c>
      <c r="E24" s="32">
        <v>219.56856035999999</v>
      </c>
      <c r="F24" s="32">
        <v>0</v>
      </c>
      <c r="G24" s="32">
        <v>0</v>
      </c>
      <c r="H24" s="32">
        <v>15.2894161065364</v>
      </c>
      <c r="I24" s="32">
        <v>287.96142248254301</v>
      </c>
      <c r="J24" s="113">
        <v>4358.8263617438097</v>
      </c>
    </row>
    <row r="25" spans="1:10" ht="16.5" customHeight="1" x14ac:dyDescent="0.3">
      <c r="A25" s="46" t="s">
        <v>240</v>
      </c>
      <c r="B25" s="114">
        <v>763564</v>
      </c>
      <c r="C25" s="115">
        <v>270977</v>
      </c>
      <c r="D25" s="115">
        <v>242482</v>
      </c>
      <c r="E25" s="115">
        <v>16951</v>
      </c>
      <c r="F25" s="115">
        <v>0</v>
      </c>
      <c r="G25" s="115">
        <v>0</v>
      </c>
      <c r="H25" s="115">
        <v>0</v>
      </c>
      <c r="I25" s="115">
        <v>100365</v>
      </c>
      <c r="J25" s="114">
        <v>132789</v>
      </c>
    </row>
    <row r="26" spans="1:10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242</v>
      </c>
      <c r="B27" s="114">
        <v>165983.80300000001</v>
      </c>
      <c r="C27" s="115">
        <v>8696.0450000000001</v>
      </c>
      <c r="D27" s="115">
        <v>18275.944</v>
      </c>
      <c r="E27" s="115">
        <v>11395.446</v>
      </c>
      <c r="F27" s="115">
        <v>6725.366</v>
      </c>
      <c r="G27" s="115">
        <v>0</v>
      </c>
      <c r="H27" s="115">
        <v>9142.0750000000007</v>
      </c>
      <c r="I27" s="115">
        <v>2177.431</v>
      </c>
      <c r="J27" s="114">
        <v>109571.495</v>
      </c>
    </row>
    <row r="28" spans="1:10" ht="16.5" customHeight="1" x14ac:dyDescent="0.3">
      <c r="A28" s="46" t="s">
        <v>243</v>
      </c>
      <c r="B28" s="113">
        <v>14422.415982660001</v>
      </c>
      <c r="C28" s="32">
        <v>1.8532234299999999</v>
      </c>
      <c r="D28" s="32">
        <v>41.157585539999999</v>
      </c>
      <c r="E28" s="32">
        <v>24.998367170000002</v>
      </c>
      <c r="F28" s="32">
        <v>1057.0545114199999</v>
      </c>
      <c r="G28" s="32">
        <v>212.27922963</v>
      </c>
      <c r="H28" s="32">
        <v>24.50225249</v>
      </c>
      <c r="I28" s="32">
        <v>10528.874892870001</v>
      </c>
      <c r="J28" s="113">
        <v>2531.6959201099999</v>
      </c>
    </row>
    <row r="29" spans="1:10" ht="16.5" customHeight="1" x14ac:dyDescent="0.3">
      <c r="A29" s="46" t="s">
        <v>244</v>
      </c>
      <c r="B29" s="114">
        <v>18978.400000000001</v>
      </c>
      <c r="C29" s="115">
        <v>108.97</v>
      </c>
      <c r="D29" s="115">
        <v>0</v>
      </c>
      <c r="E29" s="115">
        <v>54.31</v>
      </c>
      <c r="F29" s="115">
        <v>0</v>
      </c>
      <c r="G29" s="115">
        <v>0</v>
      </c>
      <c r="H29" s="115">
        <v>226.2</v>
      </c>
      <c r="I29" s="115">
        <v>0</v>
      </c>
      <c r="J29" s="114">
        <v>18588.919999999998</v>
      </c>
    </row>
    <row r="30" spans="1:10" ht="16.5" customHeight="1" x14ac:dyDescent="0.3">
      <c r="A30" s="46" t="s">
        <v>245</v>
      </c>
      <c r="B30" s="113">
        <v>1538.0229999999999</v>
      </c>
      <c r="C30" s="32">
        <v>5.9969999999999999</v>
      </c>
      <c r="D30" s="32">
        <v>9.6549999999999994</v>
      </c>
      <c r="E30" s="32">
        <v>297.91199999999998</v>
      </c>
      <c r="F30" s="32">
        <v>245.214</v>
      </c>
      <c r="G30" s="32">
        <v>0</v>
      </c>
      <c r="H30" s="32">
        <v>0</v>
      </c>
      <c r="I30" s="32">
        <v>979.245</v>
      </c>
      <c r="J30" s="113">
        <v>0</v>
      </c>
    </row>
    <row r="31" spans="1:10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</row>
    <row r="32" spans="1:10" ht="16.5" customHeight="1" x14ac:dyDescent="0.3">
      <c r="A32" s="46" t="s">
        <v>247</v>
      </c>
      <c r="B32" s="113">
        <v>75059</v>
      </c>
      <c r="C32" s="32">
        <v>5436</v>
      </c>
      <c r="D32" s="32">
        <v>20318</v>
      </c>
      <c r="E32" s="32">
        <v>24532</v>
      </c>
      <c r="F32" s="32">
        <v>0</v>
      </c>
      <c r="G32" s="32">
        <v>22367</v>
      </c>
      <c r="H32" s="32">
        <v>306</v>
      </c>
      <c r="I32" s="32">
        <v>378</v>
      </c>
      <c r="J32" s="113">
        <v>1722</v>
      </c>
    </row>
    <row r="33" spans="1:10" ht="16.5" customHeight="1" x14ac:dyDescent="0.3">
      <c r="A33" s="46" t="s">
        <v>248</v>
      </c>
      <c r="B33" s="114">
        <v>194934</v>
      </c>
      <c r="C33" s="115">
        <v>65449</v>
      </c>
      <c r="D33" s="115">
        <v>15339</v>
      </c>
      <c r="E33" s="115">
        <v>83129</v>
      </c>
      <c r="F33" s="115">
        <v>1559</v>
      </c>
      <c r="G33" s="115">
        <v>0</v>
      </c>
      <c r="H33" s="115">
        <v>12208</v>
      </c>
      <c r="I33" s="115">
        <v>0</v>
      </c>
      <c r="J33" s="114">
        <v>17250</v>
      </c>
    </row>
    <row r="34" spans="1:10" ht="16.5" customHeight="1" x14ac:dyDescent="0.3">
      <c r="A34" s="46" t="s">
        <v>249</v>
      </c>
      <c r="B34" s="113">
        <v>107266.200934101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33405.859627980702</v>
      </c>
      <c r="J34" s="113">
        <v>73860.341306119895</v>
      </c>
    </row>
    <row r="35" spans="1:10" ht="16.5" customHeight="1" x14ac:dyDescent="0.3">
      <c r="A35" s="46" t="s">
        <v>250</v>
      </c>
      <c r="B35" s="114">
        <v>57907.955687809997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56100.98709173</v>
      </c>
      <c r="J35" s="114">
        <v>1806.96859608</v>
      </c>
    </row>
    <row r="36" spans="1:10" ht="16.5" customHeight="1" x14ac:dyDescent="0.3">
      <c r="A36" s="46" t="s">
        <v>251</v>
      </c>
      <c r="B36" s="113">
        <v>326564.00770000002</v>
      </c>
      <c r="C36" s="32">
        <v>30257.367900000001</v>
      </c>
      <c r="D36" s="32">
        <v>2961.2986999999998</v>
      </c>
      <c r="E36" s="32">
        <v>57468.741800000003</v>
      </c>
      <c r="F36" s="32">
        <v>393.01850000000002</v>
      </c>
      <c r="G36" s="32">
        <v>269.142</v>
      </c>
      <c r="H36" s="32">
        <v>2051.134</v>
      </c>
      <c r="I36" s="32">
        <v>20162.304800000002</v>
      </c>
      <c r="J36" s="113">
        <v>213001</v>
      </c>
    </row>
  </sheetData>
  <sheetProtection algorithmName="SHA-512" hashValue="cvoyWdt0VW8tMcXqf53m/EMx3EB1vQ9v7dp4K8QU18qucd9v2sfE4luxCD9hnBs0omMCZKKz6iqX44pMDe3NlQ==" saltValue="TvbBnQbvUFFoVOXCF6mXHw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Contents'!C29</f>
        <v>Table 2.13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2016:Q4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223</v>
      </c>
      <c r="B8" s="113">
        <v>154.56899999999999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154.56899999999999</v>
      </c>
      <c r="K8" s="118" t="e">
        <f>#REF!</f>
        <v>#REF!</v>
      </c>
      <c r="L8" s="33">
        <v>154.56899999999999</v>
      </c>
      <c r="M8" s="113">
        <v>0</v>
      </c>
    </row>
    <row r="9" spans="1:13" ht="16.5" customHeight="1" x14ac:dyDescent="0.3">
      <c r="A9" s="46" t="s">
        <v>224</v>
      </c>
      <c r="B9" s="114">
        <v>18325.760185954001</v>
      </c>
      <c r="C9" s="115">
        <v>0</v>
      </c>
      <c r="D9" s="115">
        <v>0</v>
      </c>
      <c r="E9" s="115">
        <v>0</v>
      </c>
      <c r="F9" s="115">
        <v>18091.624178692</v>
      </c>
      <c r="G9" s="115">
        <v>0</v>
      </c>
      <c r="H9" s="115">
        <v>115.98639759</v>
      </c>
      <c r="I9" s="115">
        <v>0</v>
      </c>
      <c r="J9" s="114">
        <v>118.149609672</v>
      </c>
      <c r="K9" s="118"/>
      <c r="L9" s="119">
        <v>18209.773788364</v>
      </c>
      <c r="M9" s="114">
        <v>115.98639759</v>
      </c>
    </row>
    <row r="10" spans="1:13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3" ht="16.5" customHeight="1" x14ac:dyDescent="0.3">
      <c r="A11" s="46" t="s">
        <v>226</v>
      </c>
      <c r="B11" s="114">
        <v>2838.33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227</v>
      </c>
      <c r="B12" s="113">
        <v>392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242</v>
      </c>
      <c r="I12" s="32">
        <v>73</v>
      </c>
      <c r="J12" s="113">
        <v>77</v>
      </c>
      <c r="K12" s="118" t="e">
        <f>#REF!</f>
        <v>#REF!</v>
      </c>
      <c r="L12" s="33">
        <v>1671</v>
      </c>
      <c r="M12" s="113">
        <v>398</v>
      </c>
    </row>
    <row r="13" spans="1:13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229</v>
      </c>
      <c r="B14" s="113">
        <v>33956.326999999997</v>
      </c>
      <c r="C14" s="32">
        <v>0</v>
      </c>
      <c r="D14" s="32">
        <v>0</v>
      </c>
      <c r="E14" s="32">
        <v>0</v>
      </c>
      <c r="F14" s="32">
        <v>0</v>
      </c>
      <c r="G14" s="32">
        <v>612.54999999999995</v>
      </c>
      <c r="H14" s="32">
        <v>143.524</v>
      </c>
      <c r="I14" s="32">
        <v>13398.37</v>
      </c>
      <c r="J14" s="113">
        <v>19801.883000000002</v>
      </c>
      <c r="K14" s="118" t="e">
        <f>#REF!</f>
        <v>#REF!</v>
      </c>
      <c r="L14" s="33">
        <v>0</v>
      </c>
      <c r="M14" s="113">
        <v>0</v>
      </c>
    </row>
    <row r="15" spans="1:13" ht="16.5" customHeight="1" x14ac:dyDescent="0.3">
      <c r="A15" s="46" t="s">
        <v>230</v>
      </c>
      <c r="B15" s="114">
        <v>2618.9868590000001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231</v>
      </c>
      <c r="B16" s="113">
        <v>400048</v>
      </c>
      <c r="C16" s="32">
        <v>0</v>
      </c>
      <c r="D16" s="32">
        <v>0</v>
      </c>
      <c r="E16" s="32">
        <v>0</v>
      </c>
      <c r="F16" s="32">
        <v>122508</v>
      </c>
      <c r="G16" s="32">
        <v>212500</v>
      </c>
      <c r="H16" s="32">
        <v>56586</v>
      </c>
      <c r="I16" s="32">
        <v>8454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101227.01300000001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2831.7139999999999</v>
      </c>
      <c r="J17" s="114">
        <v>98395.298999999999</v>
      </c>
      <c r="K17" s="118"/>
      <c r="L17" s="119">
        <v>101227.01300000001</v>
      </c>
      <c r="M17" s="114">
        <v>0</v>
      </c>
    </row>
    <row r="18" spans="1:13" ht="16.5" customHeight="1" x14ac:dyDescent="0.3">
      <c r="A18" s="46" t="s">
        <v>233</v>
      </c>
      <c r="B18" s="113">
        <v>17.995000000000001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17.995000000000001</v>
      </c>
      <c r="K18" s="118" t="e">
        <f>#REF!</f>
        <v>#REF!</v>
      </c>
      <c r="L18" s="33">
        <v>0</v>
      </c>
      <c r="M18" s="113">
        <v>17.995000000000001</v>
      </c>
    </row>
    <row r="19" spans="1:13" ht="16.5" customHeight="1" x14ac:dyDescent="0.3">
      <c r="A19" s="46" t="s">
        <v>234</v>
      </c>
      <c r="B19" s="114">
        <v>109348.792323884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26331.181571000001</v>
      </c>
      <c r="J19" s="114">
        <v>83017.610752884095</v>
      </c>
      <c r="K19" s="118"/>
      <c r="L19" s="119">
        <v>109348.792323884</v>
      </c>
      <c r="M19" s="114">
        <v>0</v>
      </c>
    </row>
    <row r="20" spans="1:13" ht="16.5" customHeight="1" x14ac:dyDescent="0.3">
      <c r="A20" s="46" t="s">
        <v>235</v>
      </c>
      <c r="B20" s="113">
        <v>487999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13187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3638</v>
      </c>
      <c r="J21" s="114">
        <v>9549</v>
      </c>
      <c r="K21" s="118"/>
      <c r="L21" s="119">
        <v>3638</v>
      </c>
      <c r="M21" s="114">
        <v>9549</v>
      </c>
    </row>
    <row r="22" spans="1:13" ht="16.5" customHeight="1" x14ac:dyDescent="0.3">
      <c r="A22" s="46" t="s">
        <v>237</v>
      </c>
      <c r="B22" s="113">
        <v>5467.24</v>
      </c>
      <c r="C22" s="32">
        <v>0</v>
      </c>
      <c r="D22" s="32">
        <v>0</v>
      </c>
      <c r="E22" s="32">
        <v>0</v>
      </c>
      <c r="F22" s="32">
        <v>0</v>
      </c>
      <c r="G22" s="32">
        <v>21.93</v>
      </c>
      <c r="H22" s="32">
        <v>94.05</v>
      </c>
      <c r="I22" s="32">
        <v>1193.3699999999999</v>
      </c>
      <c r="J22" s="113">
        <v>4157.8900000000003</v>
      </c>
      <c r="K22" s="118" t="e">
        <f>#REF!</f>
        <v>#REF!</v>
      </c>
      <c r="L22" s="33">
        <v>4157.8900000000003</v>
      </c>
      <c r="M22" s="113">
        <v>0</v>
      </c>
    </row>
    <row r="23" spans="1:13" ht="16.5" customHeight="1" x14ac:dyDescent="0.3">
      <c r="A23" s="46" t="s">
        <v>238</v>
      </c>
      <c r="B23" s="114">
        <v>164563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27603</v>
      </c>
      <c r="I23" s="115">
        <v>0</v>
      </c>
      <c r="J23" s="114">
        <v>136960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4358.8263617438097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606.74589907404004</v>
      </c>
      <c r="I24" s="32">
        <v>161.37730259604899</v>
      </c>
      <c r="J24" s="113">
        <v>3590.70316007372</v>
      </c>
      <c r="K24" s="118" t="e">
        <f>#REF!</f>
        <v>#REF!</v>
      </c>
      <c r="L24" s="33">
        <v>4092.3072977438101</v>
      </c>
      <c r="M24" s="113">
        <v>266.51906400000001</v>
      </c>
    </row>
    <row r="25" spans="1:13" ht="16.5" customHeight="1" x14ac:dyDescent="0.3">
      <c r="A25" s="46" t="s">
        <v>240</v>
      </c>
      <c r="B25" s="114">
        <v>132789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32916</v>
      </c>
      <c r="I25" s="115">
        <v>24412</v>
      </c>
      <c r="J25" s="114">
        <v>75461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109571.495</v>
      </c>
      <c r="C27" s="115">
        <v>0</v>
      </c>
      <c r="D27" s="115">
        <v>0</v>
      </c>
      <c r="E27" s="115">
        <v>0</v>
      </c>
      <c r="F27" s="115">
        <v>0</v>
      </c>
      <c r="G27" s="115">
        <v>5950.5230000000001</v>
      </c>
      <c r="H27" s="115">
        <v>103361.735</v>
      </c>
      <c r="I27" s="115">
        <v>0</v>
      </c>
      <c r="J27" s="114">
        <v>259.23700000000002</v>
      </c>
      <c r="K27" s="118"/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2531.6959201099999</v>
      </c>
      <c r="C28" s="32">
        <v>0</v>
      </c>
      <c r="D28" s="32">
        <v>0</v>
      </c>
      <c r="E28" s="32">
        <v>0</v>
      </c>
      <c r="F28" s="32">
        <v>1537.43778505</v>
      </c>
      <c r="G28" s="32">
        <v>0</v>
      </c>
      <c r="H28" s="32">
        <v>116.10808695999999</v>
      </c>
      <c r="I28" s="32">
        <v>0</v>
      </c>
      <c r="J28" s="113">
        <v>878.15004810000005</v>
      </c>
      <c r="K28" s="118" t="e">
        <f>#REF!</f>
        <v>#REF!</v>
      </c>
      <c r="L28" s="33">
        <v>2507.2536112900002</v>
      </c>
      <c r="M28" s="113">
        <v>24.442308820000001</v>
      </c>
    </row>
    <row r="29" spans="1:13" ht="16.5" customHeight="1" x14ac:dyDescent="0.3">
      <c r="A29" s="46" t="s">
        <v>244</v>
      </c>
      <c r="B29" s="114">
        <v>18588.919999999998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18588.919999999998</v>
      </c>
      <c r="K29" s="118"/>
      <c r="L29" s="119">
        <v>0</v>
      </c>
      <c r="M29" s="114">
        <v>18588.919999999998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1722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1722</v>
      </c>
      <c r="J32" s="113">
        <v>0</v>
      </c>
      <c r="K32" s="118" t="e">
        <f>#REF!</f>
        <v>#REF!</v>
      </c>
      <c r="L32" s="33">
        <v>1722</v>
      </c>
      <c r="M32" s="113">
        <v>0</v>
      </c>
    </row>
    <row r="33" spans="1:13" ht="16.5" customHeight="1" x14ac:dyDescent="0.3">
      <c r="A33" s="46" t="s">
        <v>248</v>
      </c>
      <c r="B33" s="114">
        <v>17250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17250</v>
      </c>
      <c r="J33" s="114">
        <v>0</v>
      </c>
      <c r="K33" s="118"/>
      <c r="L33" s="119">
        <v>5894</v>
      </c>
      <c r="M33" s="114">
        <v>0</v>
      </c>
    </row>
    <row r="34" spans="1:13" ht="16.5" customHeight="1" x14ac:dyDescent="0.3">
      <c r="A34" s="46" t="s">
        <v>249</v>
      </c>
      <c r="B34" s="113">
        <v>73860.341306119895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1197.9604762272099</v>
      </c>
      <c r="J34" s="113">
        <v>72662.380829892703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1806.96859608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1365.6976801200001</v>
      </c>
      <c r="I35" s="115">
        <v>0</v>
      </c>
      <c r="J35" s="114">
        <v>441.27091596000002</v>
      </c>
      <c r="K35" s="118"/>
      <c r="L35" s="119">
        <v>73.263807319999998</v>
      </c>
      <c r="M35" s="114">
        <v>1292.4338728</v>
      </c>
    </row>
    <row r="36" spans="1:13" ht="16.5" customHeight="1" x14ac:dyDescent="0.3">
      <c r="A36" s="46" t="s">
        <v>251</v>
      </c>
      <c r="B36" s="113">
        <v>213001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213001</v>
      </c>
      <c r="K36" s="118" t="e">
        <f>#REF!</f>
        <v>#REF!</v>
      </c>
      <c r="L36" s="33">
        <v>213001</v>
      </c>
      <c r="M36" s="113">
        <v>0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IbbxKToGnKCqetky2iiwm8tg0MzHkgonqHE3/eibiXlDvxxVMZsDmnoUC8G/pNxEr3+cGMZbg4agLSjpke5OA==" saltValue="B+Xh7AlHMjOG3Wi/bDuH/Q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L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tr">
        <f>'Table of Contents'!C30</f>
        <v>Table 2.14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tr">
        <f>"AIF: "&amp;'Table of Contents'!A30&amp;", "&amp;'Table of Contents'!A3</f>
        <v>AIF: Total Net Assets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223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16371.905000000001</v>
      </c>
      <c r="H8" s="94">
        <v>3761.8130000000001</v>
      </c>
      <c r="I8" s="94">
        <v>1154.3219999999999</v>
      </c>
      <c r="J8" s="94">
        <v>11301.200999999999</v>
      </c>
      <c r="K8" s="100">
        <v>154.56899999999999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16828.680423881</v>
      </c>
      <c r="H9" s="102">
        <v>502.21711664499998</v>
      </c>
      <c r="I9" s="102">
        <v>1978.6078906079999</v>
      </c>
      <c r="J9" s="102">
        <v>14340.777295010999</v>
      </c>
      <c r="K9" s="6">
        <v>7.0781216169999999</v>
      </c>
      <c r="L9" s="36"/>
    </row>
    <row r="10" spans="1:12" ht="16.5" customHeight="1" x14ac:dyDescent="0.3">
      <c r="A10" s="46" t="s">
        <v>225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121714.624</v>
      </c>
      <c r="H14" s="94">
        <v>6809.7430000000004</v>
      </c>
      <c r="I14" s="94">
        <v>4041.3530000000001</v>
      </c>
      <c r="J14" s="94">
        <v>105511.719</v>
      </c>
      <c r="K14" s="100">
        <v>5351.8090000000002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5989.069066</v>
      </c>
      <c r="H15" s="102">
        <v>1870.998083</v>
      </c>
      <c r="I15" s="102">
        <v>4118.0709820000002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68973.922000000006</v>
      </c>
      <c r="H17" s="102">
        <v>1244.3520000000001</v>
      </c>
      <c r="I17" s="102">
        <v>1.778</v>
      </c>
      <c r="J17" s="102">
        <v>64889.73</v>
      </c>
      <c r="K17" s="6">
        <v>2838.0619999999999</v>
      </c>
    </row>
    <row r="18" spans="1:11" ht="16.5" customHeight="1" x14ac:dyDescent="0.3">
      <c r="A18" s="46" t="s">
        <v>233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3807</v>
      </c>
      <c r="C19" s="102">
        <v>3807</v>
      </c>
      <c r="D19" s="102">
        <v>0</v>
      </c>
      <c r="E19" s="6">
        <v>0</v>
      </c>
      <c r="F19" s="108"/>
      <c r="G19" s="6">
        <v>926085.69726138399</v>
      </c>
      <c r="H19" s="102">
        <v>84454.148594701706</v>
      </c>
      <c r="I19" s="102">
        <v>34626.205362250897</v>
      </c>
      <c r="J19" s="102">
        <v>579666.70992148796</v>
      </c>
      <c r="K19" s="6">
        <v>227338.63338294299</v>
      </c>
    </row>
    <row r="20" spans="1:11" ht="16.5" customHeight="1" x14ac:dyDescent="0.3">
      <c r="A20" s="46" t="s">
        <v>235</v>
      </c>
      <c r="B20" s="100" t="s">
        <v>146</v>
      </c>
      <c r="C20" s="94">
        <v>0</v>
      </c>
      <c r="D20" s="94">
        <v>0</v>
      </c>
      <c r="E20" s="100">
        <v>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6734.76</v>
      </c>
      <c r="H21" s="102">
        <v>0</v>
      </c>
      <c r="I21" s="102">
        <v>0</v>
      </c>
      <c r="J21" s="102">
        <v>3795.66</v>
      </c>
      <c r="K21" s="6">
        <v>2939.1</v>
      </c>
    </row>
    <row r="22" spans="1:11" ht="16.5" customHeight="1" x14ac:dyDescent="0.3">
      <c r="A22" s="46" t="s">
        <v>237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639.26</v>
      </c>
      <c r="H22" s="94">
        <v>0</v>
      </c>
      <c r="I22" s="94">
        <v>0</v>
      </c>
      <c r="J22" s="94">
        <v>0</v>
      </c>
      <c r="K22" s="100">
        <v>639.26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91072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837.58904957859204</v>
      </c>
      <c r="H24" s="94">
        <v>73.025999999999996</v>
      </c>
      <c r="I24" s="94">
        <v>19.28</v>
      </c>
      <c r="J24" s="94">
        <v>0</v>
      </c>
      <c r="K24" s="100">
        <v>745.283049578592</v>
      </c>
    </row>
    <row r="25" spans="1:11" ht="16.5" customHeight="1" x14ac:dyDescent="0.3">
      <c r="A25" s="46" t="s">
        <v>240</v>
      </c>
      <c r="B25" s="6">
        <v>123</v>
      </c>
      <c r="C25" s="102">
        <v>0</v>
      </c>
      <c r="D25" s="102">
        <v>0</v>
      </c>
      <c r="E25" s="6">
        <v>0</v>
      </c>
      <c r="F25" s="108"/>
      <c r="G25" s="6">
        <v>127943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4652.5829999999996</v>
      </c>
      <c r="H27" s="102">
        <v>1832.8879999999999</v>
      </c>
      <c r="I27" s="102">
        <v>1043.8030000000001</v>
      </c>
      <c r="J27" s="102">
        <v>958.08399999999995</v>
      </c>
      <c r="K27" s="6">
        <v>817.80799999999999</v>
      </c>
    </row>
    <row r="28" spans="1:11" ht="16.5" customHeight="1" x14ac:dyDescent="0.3">
      <c r="A28" s="46" t="s">
        <v>243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663.99345342000004</v>
      </c>
      <c r="H28" s="94">
        <v>0</v>
      </c>
      <c r="I28" s="94">
        <v>27.540906970000002</v>
      </c>
      <c r="J28" s="94">
        <v>1.5417952699999999</v>
      </c>
      <c r="K28" s="100">
        <v>634.91075118000003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2239</v>
      </c>
      <c r="C33" s="102">
        <v>2239</v>
      </c>
      <c r="D33" s="102">
        <v>0</v>
      </c>
      <c r="E33" s="6">
        <v>0</v>
      </c>
      <c r="F33" s="108"/>
      <c r="G33" s="6">
        <v>79784</v>
      </c>
      <c r="H33" s="102">
        <v>34158</v>
      </c>
      <c r="I33" s="102">
        <v>15424</v>
      </c>
      <c r="J33" s="102">
        <v>23639</v>
      </c>
      <c r="K33" s="6">
        <v>6563</v>
      </c>
    </row>
    <row r="34" spans="1:11" ht="16.5" customHeight="1" x14ac:dyDescent="0.3">
      <c r="A34" s="46" t="s">
        <v>249</v>
      </c>
      <c r="B34" s="100" t="s">
        <v>146</v>
      </c>
      <c r="C34" s="94">
        <v>0</v>
      </c>
      <c r="D34" s="94">
        <v>0</v>
      </c>
      <c r="E34" s="100">
        <v>8876.7207295745102</v>
      </c>
      <c r="F34" s="50"/>
      <c r="G34" s="100">
        <v>9039.7129157018207</v>
      </c>
      <c r="H34" s="94">
        <v>0</v>
      </c>
      <c r="I34" s="94">
        <v>0</v>
      </c>
      <c r="J34" s="94">
        <v>0</v>
      </c>
      <c r="K34" s="100">
        <v>9039.7129157018207</v>
      </c>
    </row>
    <row r="35" spans="1:11" ht="16.5" customHeight="1" x14ac:dyDescent="0.3">
      <c r="A35" s="46" t="s">
        <v>250</v>
      </c>
      <c r="B35" s="6">
        <v>141.09298439</v>
      </c>
      <c r="C35" s="102">
        <v>0</v>
      </c>
      <c r="D35" s="102">
        <v>0</v>
      </c>
      <c r="E35" s="6">
        <v>0</v>
      </c>
      <c r="F35" s="108"/>
      <c r="G35" s="6">
        <v>373.07126188000001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98481.028000000006</v>
      </c>
      <c r="H36" s="94">
        <v>11741.8518</v>
      </c>
      <c r="I36" s="94">
        <v>820.64059999999995</v>
      </c>
      <c r="J36" s="94">
        <v>48703.424599999998</v>
      </c>
      <c r="K36" s="100">
        <v>37215.110999999997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hWUa//bIzIBG7AaCsaqfV/htAQCuj/mNfonGFTLPYe3pe+Q3tbMqEuSjpws2i3msoq6ltlZlwijtZt0LIVpBBQ==" saltValue="hBj1Ub3cv+FETv7wFEpmgg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Contents'!C31</f>
        <v>Table 2.15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2016:Q4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223</v>
      </c>
      <c r="B8" s="100">
        <v>79686.153000000006</v>
      </c>
      <c r="C8" s="94">
        <v>8098.7969999999996</v>
      </c>
      <c r="D8" s="94">
        <v>25428.725999999999</v>
      </c>
      <c r="E8" s="94">
        <v>45704.675000000003</v>
      </c>
      <c r="F8" s="94">
        <v>0</v>
      </c>
      <c r="G8" s="94">
        <v>431.37700000000001</v>
      </c>
      <c r="H8" s="94">
        <v>0</v>
      </c>
      <c r="I8" s="94">
        <v>0</v>
      </c>
      <c r="J8" s="94">
        <v>0</v>
      </c>
      <c r="K8" s="100">
        <v>22.577999999999999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>
        <v>1137084.754</v>
      </c>
      <c r="C14" s="94">
        <v>445618.00599999999</v>
      </c>
      <c r="D14" s="94">
        <v>516351.31199999998</v>
      </c>
      <c r="E14" s="94">
        <v>154228.024</v>
      </c>
      <c r="F14" s="94">
        <v>1570.845</v>
      </c>
      <c r="G14" s="94">
        <v>0</v>
      </c>
      <c r="H14" s="94">
        <v>612.54899999999998</v>
      </c>
      <c r="I14" s="94">
        <v>0</v>
      </c>
      <c r="J14" s="94">
        <v>0</v>
      </c>
      <c r="K14" s="100">
        <v>18704.018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1443180.094</v>
      </c>
      <c r="C17" s="102">
        <v>95328.907999999996</v>
      </c>
      <c r="D17" s="102">
        <v>387697.076</v>
      </c>
      <c r="E17" s="102">
        <v>793104.03500000003</v>
      </c>
      <c r="F17" s="102">
        <v>5213.7939999999999</v>
      </c>
      <c r="G17" s="102">
        <v>63047.870999999999</v>
      </c>
      <c r="H17" s="102">
        <v>0</v>
      </c>
      <c r="I17" s="102">
        <v>0</v>
      </c>
      <c r="J17" s="102">
        <v>2644.114</v>
      </c>
      <c r="K17" s="6">
        <v>96144.296000000002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249516.494562112</v>
      </c>
      <c r="C19" s="102">
        <v>53517.637218999997</v>
      </c>
      <c r="D19" s="102">
        <v>27962.928466000001</v>
      </c>
      <c r="E19" s="102">
        <v>50068.918343999998</v>
      </c>
      <c r="F19" s="102">
        <v>13058.8480411122</v>
      </c>
      <c r="G19" s="102">
        <v>73956.551200000002</v>
      </c>
      <c r="H19" s="102">
        <v>0</v>
      </c>
      <c r="I19" s="102">
        <v>0</v>
      </c>
      <c r="J19" s="102">
        <v>26331.181571000001</v>
      </c>
      <c r="K19" s="6">
        <v>4620.4297210000004</v>
      </c>
    </row>
    <row r="20" spans="1:11" ht="16.5" customHeight="1" x14ac:dyDescent="0.3">
      <c r="A20" s="46" t="s">
        <v>235</v>
      </c>
      <c r="B20" s="100">
        <v>433000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48137.03</v>
      </c>
      <c r="C21" s="102">
        <v>0</v>
      </c>
      <c r="D21" s="102">
        <v>722.62</v>
      </c>
      <c r="E21" s="102">
        <v>3089.12</v>
      </c>
      <c r="F21" s="102">
        <v>0</v>
      </c>
      <c r="G21" s="102">
        <v>41076.53</v>
      </c>
      <c r="H21" s="102">
        <v>0</v>
      </c>
      <c r="I21" s="102">
        <v>0</v>
      </c>
      <c r="J21" s="102">
        <v>3248.76</v>
      </c>
      <c r="K21" s="6">
        <v>0</v>
      </c>
    </row>
    <row r="22" spans="1:11" ht="16.5" customHeight="1" x14ac:dyDescent="0.3">
      <c r="A22" s="46" t="s">
        <v>237</v>
      </c>
      <c r="B22" s="100">
        <v>3.39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3.39</v>
      </c>
    </row>
    <row r="23" spans="1:11" ht="16.5" customHeight="1" x14ac:dyDescent="0.3">
      <c r="A23" s="46" t="s">
        <v>238</v>
      </c>
      <c r="B23" s="6">
        <v>424394</v>
      </c>
      <c r="C23" s="102">
        <v>45741</v>
      </c>
      <c r="D23" s="102">
        <v>85391</v>
      </c>
      <c r="E23" s="102">
        <v>119043</v>
      </c>
      <c r="F23" s="102">
        <v>3425</v>
      </c>
      <c r="G23" s="102">
        <v>49597</v>
      </c>
      <c r="H23" s="102">
        <v>0</v>
      </c>
      <c r="I23" s="102">
        <v>23704</v>
      </c>
      <c r="J23" s="102">
        <v>0</v>
      </c>
      <c r="K23" s="6">
        <v>97493</v>
      </c>
    </row>
    <row r="24" spans="1:11" ht="16.5" customHeight="1" x14ac:dyDescent="0.3">
      <c r="A24" s="46" t="s">
        <v>239</v>
      </c>
      <c r="B24" s="100">
        <v>7451.8896445028904</v>
      </c>
      <c r="C24" s="94">
        <v>2000.8127271000001</v>
      </c>
      <c r="D24" s="94">
        <v>692.19315671000004</v>
      </c>
      <c r="E24" s="94">
        <v>135.74556036000001</v>
      </c>
      <c r="F24" s="94">
        <v>0</v>
      </c>
      <c r="G24" s="94">
        <v>287.96142248254301</v>
      </c>
      <c r="H24" s="94">
        <v>0</v>
      </c>
      <c r="I24" s="94">
        <v>607.64639618057697</v>
      </c>
      <c r="J24" s="94">
        <v>161.37730259604899</v>
      </c>
      <c r="K24" s="100">
        <v>3566.1530790737202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53.347000000000001</v>
      </c>
      <c r="C30" s="94">
        <v>5.9969999999999999</v>
      </c>
      <c r="D30" s="94">
        <v>9.6549999999999994</v>
      </c>
      <c r="E30" s="94">
        <v>37.695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249</v>
      </c>
      <c r="B34" s="100">
        <v>49418.2530530164</v>
      </c>
      <c r="C34" s="94">
        <v>0</v>
      </c>
      <c r="D34" s="94">
        <v>0</v>
      </c>
      <c r="E34" s="94">
        <v>0</v>
      </c>
      <c r="F34" s="94">
        <v>0</v>
      </c>
      <c r="G34" s="94">
        <v>5630.9711775511396</v>
      </c>
      <c r="H34" s="94">
        <v>0</v>
      </c>
      <c r="I34" s="94">
        <v>0</v>
      </c>
      <c r="J34" s="94">
        <v>82.234460819999995</v>
      </c>
      <c r="K34" s="100">
        <v>43705.047414645298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wA8dEUYCsXFHXZPEcqPg4DcoTPFuWF2UaTYCP0Oh5bAHwt4B9XAHWKUGDRUhBKRoa1pOjXqKFodbHSGDJoJZg==" saltValue="Qsex7mgJV0PL1dKb0JJ/AQ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J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Contents'!C34</f>
        <v>Table 2.16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2016:Q4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00">
        <v>771.98199999999997</v>
      </c>
      <c r="C8" s="94">
        <v>186.322</v>
      </c>
      <c r="D8" s="94">
        <v>79.513000000000005</v>
      </c>
      <c r="E8" s="94">
        <v>282.52600000000001</v>
      </c>
      <c r="F8" s="94">
        <v>0</v>
      </c>
      <c r="G8" s="94">
        <v>-77.177000000000007</v>
      </c>
      <c r="H8" s="94">
        <v>40.067999999999998</v>
      </c>
      <c r="I8" s="94">
        <v>263.58300000000003</v>
      </c>
      <c r="J8" s="100">
        <v>-2.8530000000000002</v>
      </c>
    </row>
    <row r="9" spans="1:10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227</v>
      </c>
      <c r="B12" s="100">
        <v>7.5</v>
      </c>
      <c r="C12" s="94">
        <v>1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-1</v>
      </c>
      <c r="J12" s="100">
        <v>7.5</v>
      </c>
    </row>
    <row r="13" spans="1:10" ht="16.5" customHeight="1" x14ac:dyDescent="0.3">
      <c r="A13" s="46" t="s">
        <v>228</v>
      </c>
      <c r="B13" s="6">
        <v>1811.436719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1811.436719</v>
      </c>
      <c r="J13" s="6">
        <v>0</v>
      </c>
    </row>
    <row r="14" spans="1:10" ht="16.5" customHeight="1" x14ac:dyDescent="0.3">
      <c r="A14" s="46" t="s">
        <v>229</v>
      </c>
      <c r="B14" s="100">
        <v>-26074.024000000001</v>
      </c>
      <c r="C14" s="94">
        <v>-12525.552</v>
      </c>
      <c r="D14" s="94">
        <v>-9323.027</v>
      </c>
      <c r="E14" s="94">
        <v>-2390.1849999999999</v>
      </c>
      <c r="F14" s="94">
        <v>-403.35899999999998</v>
      </c>
      <c r="G14" s="94">
        <v>0</v>
      </c>
      <c r="H14" s="94">
        <v>174.60599999999999</v>
      </c>
      <c r="I14" s="94">
        <v>0</v>
      </c>
      <c r="J14" s="100">
        <v>-1606.5070000000001</v>
      </c>
    </row>
    <row r="15" spans="1:10" ht="16.5" customHeight="1" x14ac:dyDescent="0.3">
      <c r="A15" s="46" t="s">
        <v>230</v>
      </c>
      <c r="B15" s="6">
        <v>208.78246830000001</v>
      </c>
      <c r="C15" s="102">
        <v>-160.85395199999999</v>
      </c>
      <c r="D15" s="102">
        <v>4.6742885899999997</v>
      </c>
      <c r="E15" s="102">
        <v>221.88975170000001</v>
      </c>
      <c r="F15" s="102">
        <v>-33.881728099999997</v>
      </c>
      <c r="G15" s="102">
        <v>-8.1869752600000005</v>
      </c>
      <c r="H15" s="102">
        <v>0</v>
      </c>
      <c r="I15" s="102">
        <v>0.89752261</v>
      </c>
      <c r="J15" s="6">
        <v>184.24356090000001</v>
      </c>
    </row>
    <row r="16" spans="1:10" ht="16.5" customHeight="1" x14ac:dyDescent="0.3">
      <c r="A16" s="46" t="s">
        <v>231</v>
      </c>
      <c r="B16" s="100">
        <v>3900</v>
      </c>
      <c r="C16" s="94">
        <v>-400</v>
      </c>
      <c r="D16" s="94">
        <v>-1000</v>
      </c>
      <c r="E16" s="94">
        <v>300</v>
      </c>
      <c r="F16" s="94">
        <v>4200</v>
      </c>
      <c r="G16" s="94">
        <v>800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30172.727999999999</v>
      </c>
      <c r="C17" s="102">
        <v>1965.403</v>
      </c>
      <c r="D17" s="102">
        <v>57.213000000000001</v>
      </c>
      <c r="E17" s="102">
        <v>17270.491000000002</v>
      </c>
      <c r="F17" s="102">
        <v>0.32700000000000001</v>
      </c>
      <c r="G17" s="102">
        <v>0</v>
      </c>
      <c r="H17" s="102">
        <v>-21.128</v>
      </c>
      <c r="I17" s="102">
        <v>3987.2350000000001</v>
      </c>
      <c r="J17" s="6">
        <v>6913.1869999999999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16452.087058713001</v>
      </c>
      <c r="C19" s="102">
        <v>3625.3079128059298</v>
      </c>
      <c r="D19" s="102">
        <v>1036.0653219109799</v>
      </c>
      <c r="E19" s="102">
        <v>10585.774031126901</v>
      </c>
      <c r="F19" s="102">
        <v>-54784.208406685997</v>
      </c>
      <c r="G19" s="102">
        <v>-30606.168672061998</v>
      </c>
      <c r="H19" s="102">
        <v>23958.548535243499</v>
      </c>
      <c r="I19" s="102">
        <v>43132.552708749703</v>
      </c>
      <c r="J19" s="6">
        <v>19504.215627623998</v>
      </c>
    </row>
    <row r="20" spans="1:10" ht="16.5" customHeight="1" x14ac:dyDescent="0.3">
      <c r="A20" s="46" t="s">
        <v>235</v>
      </c>
      <c r="B20" s="100">
        <v>8930</v>
      </c>
      <c r="C20" s="94">
        <v>0</v>
      </c>
      <c r="D20" s="94">
        <v>0</v>
      </c>
      <c r="E20" s="94">
        <v>0</v>
      </c>
      <c r="F20" s="94">
        <v>-156</v>
      </c>
      <c r="G20" s="94">
        <v>0</v>
      </c>
      <c r="H20" s="94">
        <v>0</v>
      </c>
      <c r="I20" s="94">
        <v>189</v>
      </c>
      <c r="J20" s="100">
        <v>8894</v>
      </c>
    </row>
    <row r="21" spans="1:10" ht="16.5" customHeight="1" x14ac:dyDescent="0.3">
      <c r="A21" s="46" t="s">
        <v>236</v>
      </c>
      <c r="B21" s="6">
        <v>-40.619999999999997</v>
      </c>
      <c r="C21" s="102">
        <v>0</v>
      </c>
      <c r="D21" s="102">
        <v>67.97</v>
      </c>
      <c r="E21" s="102">
        <v>425.58</v>
      </c>
      <c r="F21" s="102">
        <v>0</v>
      </c>
      <c r="G21" s="102">
        <v>0</v>
      </c>
      <c r="H21" s="102">
        <v>-273.22000000000003</v>
      </c>
      <c r="I21" s="102">
        <v>0</v>
      </c>
      <c r="J21" s="6">
        <v>-260.95</v>
      </c>
    </row>
    <row r="22" spans="1:10" ht="16.5" customHeight="1" x14ac:dyDescent="0.3">
      <c r="A22" s="46" t="s">
        <v>237</v>
      </c>
      <c r="B22" s="100">
        <v>219.09</v>
      </c>
      <c r="C22" s="94">
        <v>34.21</v>
      </c>
      <c r="D22" s="94">
        <v>-121.7</v>
      </c>
      <c r="E22" s="94">
        <v>201.22</v>
      </c>
      <c r="F22" s="94">
        <v>0</v>
      </c>
      <c r="G22" s="94">
        <v>0</v>
      </c>
      <c r="H22" s="94">
        <v>5.61</v>
      </c>
      <c r="I22" s="94">
        <v>7.86</v>
      </c>
      <c r="J22" s="100">
        <v>91.89</v>
      </c>
    </row>
    <row r="23" spans="1:10" ht="16.5" customHeight="1" x14ac:dyDescent="0.3">
      <c r="A23" s="46" t="s">
        <v>238</v>
      </c>
      <c r="B23" s="6">
        <v>6003</v>
      </c>
      <c r="C23" s="102">
        <v>-1201</v>
      </c>
      <c r="D23" s="102">
        <v>5422</v>
      </c>
      <c r="E23" s="102">
        <v>-275</v>
      </c>
      <c r="F23" s="102">
        <v>-1828</v>
      </c>
      <c r="G23" s="102">
        <v>0</v>
      </c>
      <c r="H23" s="102">
        <v>0</v>
      </c>
      <c r="I23" s="102">
        <v>682</v>
      </c>
      <c r="J23" s="6">
        <v>3203</v>
      </c>
    </row>
    <row r="24" spans="1:10" ht="16.5" customHeight="1" x14ac:dyDescent="0.3">
      <c r="A24" s="46" t="s">
        <v>239</v>
      </c>
      <c r="B24" s="100">
        <v>-129.21516369093999</v>
      </c>
      <c r="C24" s="94">
        <v>-38.041244620000001</v>
      </c>
      <c r="D24" s="94">
        <v>-1.6615262900000001</v>
      </c>
      <c r="E24" s="94">
        <v>-3.8580000000000001</v>
      </c>
      <c r="F24" s="94">
        <v>0</v>
      </c>
      <c r="G24" s="94">
        <v>0</v>
      </c>
      <c r="H24" s="94">
        <v>-1.4335838934636</v>
      </c>
      <c r="I24" s="94">
        <v>5.88526624</v>
      </c>
      <c r="J24" s="100">
        <v>-90.106075127481006</v>
      </c>
    </row>
    <row r="25" spans="1:10" ht="16.5" customHeight="1" x14ac:dyDescent="0.3">
      <c r="A25" s="46" t="s">
        <v>240</v>
      </c>
      <c r="B25" s="6">
        <v>-10724</v>
      </c>
      <c r="C25" s="102">
        <v>-5010</v>
      </c>
      <c r="D25" s="102">
        <v>-8275</v>
      </c>
      <c r="E25" s="102">
        <v>5</v>
      </c>
      <c r="F25" s="102">
        <v>0</v>
      </c>
      <c r="G25" s="102">
        <v>0</v>
      </c>
      <c r="H25" s="102">
        <v>0</v>
      </c>
      <c r="I25" s="102">
        <v>313</v>
      </c>
      <c r="J25" s="6">
        <v>2243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-6970.9129999999996</v>
      </c>
      <c r="C27" s="102">
        <v>-1210.0239999999999</v>
      </c>
      <c r="D27" s="102">
        <v>838.39599999999996</v>
      </c>
      <c r="E27" s="102">
        <v>-5917.4359999999997</v>
      </c>
      <c r="F27" s="102">
        <v>26.254000000000001</v>
      </c>
      <c r="G27" s="102">
        <v>0</v>
      </c>
      <c r="H27" s="102">
        <v>621.19799999999998</v>
      </c>
      <c r="I27" s="102">
        <v>49.292000000000002</v>
      </c>
      <c r="J27" s="6">
        <v>-1378.5920000000001</v>
      </c>
    </row>
    <row r="28" spans="1:10" ht="16.5" customHeight="1" x14ac:dyDescent="0.3">
      <c r="A28" s="46" t="s">
        <v>243</v>
      </c>
      <c r="B28" s="100">
        <v>97.870973619328893</v>
      </c>
      <c r="C28" s="94">
        <v>4.8235700000000001E-3</v>
      </c>
      <c r="D28" s="94">
        <v>-2.8481529617999999</v>
      </c>
      <c r="E28" s="94">
        <v>-1.2639125899999999</v>
      </c>
      <c r="F28" s="94">
        <v>-37.481289889999999</v>
      </c>
      <c r="G28" s="94">
        <v>-0.78510126000000002</v>
      </c>
      <c r="H28" s="94">
        <v>-4.6310530459711003</v>
      </c>
      <c r="I28" s="94">
        <v>0</v>
      </c>
      <c r="J28" s="100">
        <v>144.87565979710001</v>
      </c>
    </row>
    <row r="29" spans="1:10" ht="16.5" customHeight="1" x14ac:dyDescent="0.3">
      <c r="A29" s="46" t="s">
        <v>244</v>
      </c>
      <c r="B29" s="6">
        <v>-4.91</v>
      </c>
      <c r="C29" s="102">
        <v>-1.05</v>
      </c>
      <c r="D29" s="102">
        <v>0</v>
      </c>
      <c r="E29" s="102">
        <v>-0.33</v>
      </c>
      <c r="F29" s="102">
        <v>0</v>
      </c>
      <c r="G29" s="102">
        <v>0</v>
      </c>
      <c r="H29" s="102">
        <v>-1.71</v>
      </c>
      <c r="I29" s="102">
        <v>0</v>
      </c>
      <c r="J29" s="6">
        <v>-1.82</v>
      </c>
    </row>
    <row r="30" spans="1:10" ht="16.5" customHeight="1" x14ac:dyDescent="0.3">
      <c r="A30" s="46" t="s">
        <v>245</v>
      </c>
      <c r="B30" s="100">
        <v>12.994999999999999</v>
      </c>
      <c r="C30" s="94">
        <v>1.45</v>
      </c>
      <c r="D30" s="94">
        <v>0.42</v>
      </c>
      <c r="E30" s="94">
        <v>17.952000000000002</v>
      </c>
      <c r="F30" s="94">
        <v>-27.568000000000001</v>
      </c>
      <c r="G30" s="94">
        <v>0</v>
      </c>
      <c r="H30" s="94">
        <v>0</v>
      </c>
      <c r="I30" s="94">
        <v>20.741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3151</v>
      </c>
      <c r="C32" s="94">
        <v>-60</v>
      </c>
      <c r="D32" s="94">
        <v>1781</v>
      </c>
      <c r="E32" s="94">
        <v>-40</v>
      </c>
      <c r="F32" s="94">
        <v>0</v>
      </c>
      <c r="G32" s="94">
        <v>1424</v>
      </c>
      <c r="H32" s="94">
        <v>26</v>
      </c>
      <c r="I32" s="94">
        <v>0</v>
      </c>
      <c r="J32" s="100">
        <v>20</v>
      </c>
    </row>
    <row r="33" spans="1:10" ht="16.5" customHeight="1" x14ac:dyDescent="0.3">
      <c r="A33" s="46" t="s">
        <v>248</v>
      </c>
      <c r="B33" s="6">
        <v>-4410</v>
      </c>
      <c r="C33" s="102">
        <v>-2626</v>
      </c>
      <c r="D33" s="102">
        <v>-653</v>
      </c>
      <c r="E33" s="102">
        <v>322</v>
      </c>
      <c r="F33" s="102">
        <v>42</v>
      </c>
      <c r="G33" s="102">
        <v>0</v>
      </c>
      <c r="H33" s="102">
        <v>-3142</v>
      </c>
      <c r="I33" s="102">
        <v>0</v>
      </c>
      <c r="J33" s="6">
        <v>1647</v>
      </c>
    </row>
    <row r="34" spans="1:10" ht="16.5" customHeight="1" x14ac:dyDescent="0.3">
      <c r="A34" s="46" t="s">
        <v>249</v>
      </c>
      <c r="B34" s="100">
        <v>-453.11248175895003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343.43048333276499</v>
      </c>
      <c r="J34" s="100">
        <v>-796.54296509172002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2165.4439000000002</v>
      </c>
      <c r="C36" s="94">
        <v>820.03700000000003</v>
      </c>
      <c r="D36" s="94">
        <v>-291.48009999999999</v>
      </c>
      <c r="E36" s="94">
        <v>170.87549999999999</v>
      </c>
      <c r="F36" s="94">
        <v>-8.8973999999999993</v>
      </c>
      <c r="G36" s="94">
        <v>-16.861499999999999</v>
      </c>
      <c r="H36" s="94">
        <v>42.096699999999998</v>
      </c>
      <c r="I36" s="94">
        <v>-965.98800000000006</v>
      </c>
      <c r="J36" s="100">
        <v>2415.6576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7oSVtlJb6aDFBIX8YM1dGYNNvEQjrDTR444w7i1gAGqB2SEX5QWdx3B6NfN0hIRYyUvuXzUCIchsML6OYE+9Gg==" saltValue="IDWM5O7vE1jyyukbMvRH4A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N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Contents'!C35</f>
        <v>Table 2.17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Contents'!A35&amp;", "&amp;'Table of Contents'!A3</f>
        <v>AIF: Total Net Sales of Other Funds, 2016:Q4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-2.8530000000000002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-2.8530000000000002</v>
      </c>
      <c r="K8" s="118" t="e">
        <f>#REF!</f>
        <v>#REF!</v>
      </c>
      <c r="L8" s="33">
        <v>-2.8530000000000002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f>#REF!</f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f>#REF!</f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7.5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6.8</v>
      </c>
      <c r="I12" s="32">
        <v>1</v>
      </c>
      <c r="J12" s="113">
        <v>-0.3</v>
      </c>
      <c r="K12" s="118" t="e">
        <f>#REF!</f>
        <v>#REF!</v>
      </c>
      <c r="L12" s="33">
        <v>7</v>
      </c>
      <c r="M12" s="113">
        <v>0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f>#REF!</f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-1606.5070000000001</v>
      </c>
      <c r="C14" s="32">
        <v>0</v>
      </c>
      <c r="D14" s="32">
        <v>0</v>
      </c>
      <c r="E14" s="32">
        <v>0</v>
      </c>
      <c r="F14" s="32">
        <v>0</v>
      </c>
      <c r="G14" s="32">
        <v>69.760999999999996</v>
      </c>
      <c r="H14" s="32">
        <v>0</v>
      </c>
      <c r="I14" s="32">
        <v>112.441</v>
      </c>
      <c r="J14" s="113">
        <v>-1788.7090000000001</v>
      </c>
      <c r="K14" s="118" t="e">
        <f>#REF!</f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184.24356090000001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f>#REF!</f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6913.1869999999999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0.77800000000000002</v>
      </c>
      <c r="J17" s="114">
        <v>6912.4089999999997</v>
      </c>
      <c r="K17" s="118" t="e">
        <f>#REF!</f>
        <v>#REF!</v>
      </c>
      <c r="L17" s="119">
        <v>6914.1540000000005</v>
      </c>
      <c r="M17" s="114">
        <v>0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f>#REF!</f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19504.215627623998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-318.80694499999998</v>
      </c>
      <c r="J19" s="114">
        <v>19823.022572623999</v>
      </c>
      <c r="K19" s="118" t="e">
        <f>#REF!</f>
        <v>#REF!</v>
      </c>
      <c r="L19" s="119">
        <v>19504.215627623998</v>
      </c>
      <c r="M19" s="114">
        <v>0</v>
      </c>
    </row>
    <row r="20" spans="1:13" ht="16.5" customHeight="1" x14ac:dyDescent="0.3">
      <c r="A20" s="46" t="s">
        <v>235</v>
      </c>
      <c r="B20" s="113">
        <v>8894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-260.95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-260.95</v>
      </c>
      <c r="J21" s="114">
        <v>0</v>
      </c>
      <c r="K21" s="118" t="e">
        <f>#REF!</f>
        <v>#REF!</v>
      </c>
      <c r="L21" s="119">
        <v>-260.95</v>
      </c>
      <c r="M21" s="114">
        <v>0</v>
      </c>
    </row>
    <row r="22" spans="1:13" ht="16.5" customHeight="1" x14ac:dyDescent="0.3">
      <c r="A22" s="46" t="s">
        <v>237</v>
      </c>
      <c r="B22" s="113">
        <v>91.89</v>
      </c>
      <c r="C22" s="32">
        <v>0</v>
      </c>
      <c r="D22" s="32">
        <v>0</v>
      </c>
      <c r="E22" s="32">
        <v>0</v>
      </c>
      <c r="F22" s="32">
        <v>0</v>
      </c>
      <c r="G22" s="32">
        <v>0.17</v>
      </c>
      <c r="H22" s="32">
        <v>0</v>
      </c>
      <c r="I22" s="32">
        <v>6.49</v>
      </c>
      <c r="J22" s="113">
        <v>85.23</v>
      </c>
      <c r="K22" s="118" t="e">
        <f>#REF!</f>
        <v>#REF!</v>
      </c>
      <c r="L22" s="33">
        <v>85.23</v>
      </c>
      <c r="M22" s="113">
        <v>0</v>
      </c>
    </row>
    <row r="23" spans="1:13" ht="16.5" customHeight="1" x14ac:dyDescent="0.3">
      <c r="A23" s="46" t="s">
        <v>238</v>
      </c>
      <c r="B23" s="114">
        <v>3203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1863</v>
      </c>
      <c r="I23" s="115">
        <v>0</v>
      </c>
      <c r="J23" s="114">
        <v>1340</v>
      </c>
      <c r="K23" s="118" t="e">
        <f>#REF!</f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-90.106075127481006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42.328202254040399</v>
      </c>
      <c r="I24" s="32">
        <v>3.8991833160487599</v>
      </c>
      <c r="J24" s="113">
        <v>-136.33346069756999</v>
      </c>
      <c r="K24" s="118" t="e">
        <f>#REF!</f>
        <v>#REF!</v>
      </c>
      <c r="L24" s="33">
        <v>-119.43627712748</v>
      </c>
      <c r="M24" s="113">
        <v>29.330202</v>
      </c>
    </row>
    <row r="25" spans="1:13" ht="16.5" customHeight="1" x14ac:dyDescent="0.3">
      <c r="A25" s="46" t="s">
        <v>240</v>
      </c>
      <c r="B25" s="114">
        <v>2243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393</v>
      </c>
      <c r="I25" s="115">
        <v>-138</v>
      </c>
      <c r="J25" s="114">
        <v>1988</v>
      </c>
      <c r="K25" s="118" t="e">
        <f>#REF!</f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-1378.5920000000001</v>
      </c>
      <c r="C27" s="115">
        <v>0</v>
      </c>
      <c r="D27" s="115">
        <v>0</v>
      </c>
      <c r="E27" s="115">
        <v>0</v>
      </c>
      <c r="F27" s="115">
        <v>0</v>
      </c>
      <c r="G27" s="115">
        <v>48.573999999999998</v>
      </c>
      <c r="H27" s="115">
        <v>-1426.2739999999999</v>
      </c>
      <c r="I27" s="115">
        <v>0</v>
      </c>
      <c r="J27" s="114">
        <v>-0.89200000000000002</v>
      </c>
      <c r="K27" s="118" t="e">
        <f>#REF!</f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144.87565979710001</v>
      </c>
      <c r="C28" s="32">
        <v>0</v>
      </c>
      <c r="D28" s="32">
        <v>0</v>
      </c>
      <c r="E28" s="32">
        <v>0</v>
      </c>
      <c r="F28" s="32">
        <v>99.166509296499996</v>
      </c>
      <c r="G28" s="32">
        <v>0</v>
      </c>
      <c r="H28" s="32">
        <v>-1.01976946</v>
      </c>
      <c r="I28" s="32">
        <v>0</v>
      </c>
      <c r="J28" s="113">
        <v>46.728919960600003</v>
      </c>
      <c r="K28" s="118" t="e">
        <f>#REF!</f>
        <v>#REF!</v>
      </c>
      <c r="L28" s="33">
        <v>144.87565979710001</v>
      </c>
      <c r="M28" s="113">
        <v>0</v>
      </c>
    </row>
    <row r="29" spans="1:13" ht="16.5" customHeight="1" x14ac:dyDescent="0.3">
      <c r="A29" s="46" t="s">
        <v>244</v>
      </c>
      <c r="B29" s="114">
        <v>-1.82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-1.82</v>
      </c>
      <c r="K29" s="118" t="e">
        <f>#REF!</f>
        <v>#REF!</v>
      </c>
      <c r="L29" s="119">
        <v>0</v>
      </c>
      <c r="M29" s="114">
        <v>-1.82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f>#REF!</f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20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20</v>
      </c>
      <c r="J32" s="113">
        <v>0</v>
      </c>
      <c r="K32" s="118" t="e">
        <f>#REF!</f>
        <v>#REF!</v>
      </c>
      <c r="L32" s="33">
        <v>20</v>
      </c>
      <c r="M32" s="113">
        <v>0</v>
      </c>
    </row>
    <row r="33" spans="1:13" ht="16.5" customHeight="1" x14ac:dyDescent="0.3">
      <c r="A33" s="46" t="s">
        <v>248</v>
      </c>
      <c r="B33" s="114">
        <v>1647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1464</v>
      </c>
      <c r="J33" s="114">
        <v>183</v>
      </c>
      <c r="K33" s="118" t="e">
        <f>#REF!</f>
        <v>#REF!</v>
      </c>
      <c r="L33" s="119">
        <v>183</v>
      </c>
      <c r="M33" s="114">
        <v>0</v>
      </c>
    </row>
    <row r="34" spans="1:13" ht="16.5" customHeight="1" x14ac:dyDescent="0.3">
      <c r="A34" s="46" t="s">
        <v>249</v>
      </c>
      <c r="B34" s="113">
        <v>-796.54296509172002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-31.388155824969001</v>
      </c>
      <c r="J34" s="113">
        <v>-765.15480926675002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f>#REF!</f>
        <v>#REF!</v>
      </c>
      <c r="L35" s="119">
        <v>0</v>
      </c>
      <c r="M35" s="114">
        <v>0</v>
      </c>
    </row>
    <row r="36" spans="1:13" ht="16.5" customHeight="1" x14ac:dyDescent="0.3">
      <c r="A36" s="46" t="s">
        <v>251</v>
      </c>
      <c r="B36" s="113">
        <v>2415.6576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2415.6576</v>
      </c>
      <c r="K36" s="118" t="e">
        <f>#REF!</f>
        <v>#REF!</v>
      </c>
      <c r="L36" s="33">
        <v>2415.6576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6wI/2igWIK/yktaw2WcWKwEIln9E2kdJieU66rNrDfx1GrGtVZYV9/4xWjb7VL2kOKYmoCqXpdgtdmSnIXjlQ==" saltValue="0n4VkoKouY6C7cHy3z9cvQ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Contents'!C36</f>
        <v>Table 2.18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 t="e">
        <f>#REF!</f>
        <v>#REF!</v>
      </c>
      <c r="G8" s="100">
        <v>183.61</v>
      </c>
      <c r="H8" s="94">
        <v>124.717</v>
      </c>
      <c r="I8" s="94">
        <v>-1.585</v>
      </c>
      <c r="J8" s="94">
        <v>63.331000000000003</v>
      </c>
      <c r="K8" s="100">
        <v>-2.8530000000000002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 t="e">
        <f>#REF!</f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 t="e">
        <f>#REF!</f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 t="e">
        <f>#REF!</f>
        <v>#REF!</v>
      </c>
      <c r="G14" s="100">
        <v>420408.99800000002</v>
      </c>
      <c r="H14" s="94">
        <v>479.75</v>
      </c>
      <c r="I14" s="94">
        <v>-962.77200000000005</v>
      </c>
      <c r="J14" s="94">
        <v>420717.41399999999</v>
      </c>
      <c r="K14" s="100">
        <v>174.60599999999999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-107.958029</v>
      </c>
      <c r="H15" s="102">
        <v>-158.17398900000001</v>
      </c>
      <c r="I15" s="102">
        <v>50.215960330000001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 t="e">
        <f>#REF!</f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3602.6959999999999</v>
      </c>
      <c r="H17" s="102">
        <v>81.31</v>
      </c>
      <c r="I17" s="102">
        <v>-2.9000000000000001E-2</v>
      </c>
      <c r="J17" s="102">
        <v>3221.9140000000002</v>
      </c>
      <c r="K17" s="6">
        <v>299.50099999999998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 t="e">
        <f>#REF!</f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21324.934735077</v>
      </c>
      <c r="H19" s="102">
        <v>-5349.9370701163998</v>
      </c>
      <c r="I19" s="102">
        <v>2568.9815690361902</v>
      </c>
      <c r="J19" s="102">
        <v>-5055.8209290703999</v>
      </c>
      <c r="K19" s="6">
        <v>29161.7111652276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 t="e">
        <f>#REF!</f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-59.79</v>
      </c>
      <c r="H21" s="102">
        <v>0</v>
      </c>
      <c r="I21" s="102">
        <v>0</v>
      </c>
      <c r="J21" s="102">
        <v>152.36000000000001</v>
      </c>
      <c r="K21" s="6">
        <v>-212.15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 t="e">
        <f>#REF!</f>
        <v>#REF!</v>
      </c>
      <c r="G22" s="100">
        <v>8.7200000000000006</v>
      </c>
      <c r="H22" s="94">
        <v>0</v>
      </c>
      <c r="I22" s="94">
        <v>0</v>
      </c>
      <c r="J22" s="94">
        <v>0</v>
      </c>
      <c r="K22" s="100">
        <v>8.7200000000000006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-933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 t="e">
        <f>#REF!</f>
        <v>#REF!</v>
      </c>
      <c r="G24" s="100">
        <v>8.2667562860490005</v>
      </c>
      <c r="H24" s="94">
        <v>0.88300000000000001</v>
      </c>
      <c r="I24" s="94">
        <v>18.896999999999998</v>
      </c>
      <c r="J24" s="94">
        <v>0</v>
      </c>
      <c r="K24" s="100">
        <v>-11.513243713951001</v>
      </c>
    </row>
    <row r="25" spans="1:11" ht="16.5" customHeight="1" x14ac:dyDescent="0.3">
      <c r="A25" s="46" t="s">
        <v>240</v>
      </c>
      <c r="B25" s="6">
        <v>19</v>
      </c>
      <c r="C25" s="102">
        <v>0</v>
      </c>
      <c r="D25" s="102">
        <v>0</v>
      </c>
      <c r="E25" s="6">
        <v>0</v>
      </c>
      <c r="F25" s="108"/>
      <c r="G25" s="6">
        <v>1653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 t="e">
        <f>#REF!</f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-110.57599999999999</v>
      </c>
      <c r="H27" s="102">
        <v>-122.79300000000001</v>
      </c>
      <c r="I27" s="102">
        <v>63.932000000000002</v>
      </c>
      <c r="J27" s="102">
        <v>21.728999999999999</v>
      </c>
      <c r="K27" s="6">
        <v>-73.444000000000003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 t="e">
        <f>#REF!</f>
        <v>#REF!</v>
      </c>
      <c r="G28" s="100">
        <v>73.544397810000007</v>
      </c>
      <c r="H28" s="94">
        <v>0</v>
      </c>
      <c r="I28" s="94">
        <v>7.7058288900000003</v>
      </c>
      <c r="J28" s="94">
        <v>-0.16700166</v>
      </c>
      <c r="K28" s="100">
        <v>66.005570579999997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 t="e">
        <f>#REF!</f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 t="e">
        <f>#REF!</f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-307</v>
      </c>
      <c r="C33" s="102">
        <v>-307</v>
      </c>
      <c r="D33" s="102">
        <v>0</v>
      </c>
      <c r="E33" s="6">
        <v>0</v>
      </c>
      <c r="F33" s="108"/>
      <c r="G33" s="6">
        <v>666</v>
      </c>
      <c r="H33" s="102">
        <v>462</v>
      </c>
      <c r="I33" s="102">
        <v>-525</v>
      </c>
      <c r="J33" s="102">
        <v>603</v>
      </c>
      <c r="K33" s="6">
        <v>126</v>
      </c>
    </row>
    <row r="34" spans="1:11" ht="16.5" customHeight="1" x14ac:dyDescent="0.3">
      <c r="A34" s="46" t="s">
        <v>249</v>
      </c>
      <c r="B34" s="100">
        <v>32.276317665484001</v>
      </c>
      <c r="C34" s="94">
        <v>0</v>
      </c>
      <c r="D34" s="94">
        <v>0</v>
      </c>
      <c r="E34" s="100">
        <v>32.276317665484001</v>
      </c>
      <c r="F34" s="108" t="e">
        <f>#REF!</f>
        <v>#REF!</v>
      </c>
      <c r="G34" s="100">
        <v>20.7000126058376</v>
      </c>
      <c r="H34" s="94">
        <v>0</v>
      </c>
      <c r="I34" s="94">
        <v>0</v>
      </c>
      <c r="J34" s="94">
        <v>0</v>
      </c>
      <c r="K34" s="100">
        <v>20.7000126058376</v>
      </c>
    </row>
    <row r="35" spans="1:11" ht="16.5" customHeight="1" x14ac:dyDescent="0.3">
      <c r="A35" s="46" t="s">
        <v>250</v>
      </c>
      <c r="B35" s="6">
        <v>-12.310625095757</v>
      </c>
      <c r="C35" s="102">
        <v>0</v>
      </c>
      <c r="D35" s="102">
        <v>0</v>
      </c>
      <c r="E35" s="6">
        <v>0</v>
      </c>
      <c r="F35" s="108"/>
      <c r="G35" s="6">
        <v>37.842864715552999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 t="e">
        <f>#REF!</f>
        <v>#REF!</v>
      </c>
      <c r="G36" s="100">
        <v>456.65600000000001</v>
      </c>
      <c r="H36" s="94">
        <v>483.11610000000002</v>
      </c>
      <c r="I36" s="94">
        <v>-25.4693</v>
      </c>
      <c r="J36" s="94">
        <v>-574.83619999999996</v>
      </c>
      <c r="K36" s="100">
        <v>573.84540000000004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9V77oBtjlWos3fBipF4N9cNqQJzyDrM5elmQBCLaaAm8Q5z2D13obz/ZmaOdRu1XyudR9JjDOtY/oKnj27pVLw==" saltValue="clhkGun+msM86z5YvHjvlw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Contents'!C37</f>
        <v>Table 2.19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2016:Q4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624.01800000000003</v>
      </c>
      <c r="C8" s="94">
        <v>175.274</v>
      </c>
      <c r="D8" s="94">
        <v>74.510999999999996</v>
      </c>
      <c r="E8" s="94">
        <v>307.57</v>
      </c>
      <c r="F8" s="94">
        <v>0</v>
      </c>
      <c r="G8" s="94">
        <v>66.662999999999997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-26778.685000000001</v>
      </c>
      <c r="C14" s="94">
        <v>-12935.075000000001</v>
      </c>
      <c r="D14" s="94">
        <v>-9022.0669999999991</v>
      </c>
      <c r="E14" s="94">
        <v>-2673.8249999999998</v>
      </c>
      <c r="F14" s="94">
        <v>-403.35899999999998</v>
      </c>
      <c r="G14" s="94">
        <v>0</v>
      </c>
      <c r="H14" s="94">
        <v>69.760999999999996</v>
      </c>
      <c r="I14" s="94">
        <v>0</v>
      </c>
      <c r="J14" s="94">
        <v>0</v>
      </c>
      <c r="K14" s="100">
        <v>-1814.12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30643.057000000001</v>
      </c>
      <c r="C17" s="102">
        <v>1884.546</v>
      </c>
      <c r="D17" s="102">
        <v>59.185000000000002</v>
      </c>
      <c r="E17" s="102">
        <v>17482.272000000001</v>
      </c>
      <c r="F17" s="102">
        <v>0.32700000000000001</v>
      </c>
      <c r="G17" s="102">
        <v>4341.835</v>
      </c>
      <c r="H17" s="102">
        <v>0</v>
      </c>
      <c r="I17" s="102">
        <v>0</v>
      </c>
      <c r="J17" s="102">
        <v>0.878</v>
      </c>
      <c r="K17" s="6">
        <v>6874.0140000000001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5745.3175860688398</v>
      </c>
      <c r="C19" s="102">
        <v>390.21036501516301</v>
      </c>
      <c r="D19" s="102">
        <v>242.39832555795101</v>
      </c>
      <c r="E19" s="102">
        <v>11450.3581197566</v>
      </c>
      <c r="F19" s="102">
        <v>-873.72856351697999</v>
      </c>
      <c r="G19" s="102">
        <v>-5145.1128462831002</v>
      </c>
      <c r="H19" s="102">
        <v>0</v>
      </c>
      <c r="I19" s="102">
        <v>0</v>
      </c>
      <c r="J19" s="102">
        <v>-318.80694499999998</v>
      </c>
      <c r="K19" s="6">
        <v>-8.6946079829999996E-4</v>
      </c>
    </row>
    <row r="20" spans="1:11" ht="16.5" customHeight="1" x14ac:dyDescent="0.3">
      <c r="A20" s="46" t="s">
        <v>235</v>
      </c>
      <c r="B20" s="100">
        <v>9980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269.36</v>
      </c>
      <c r="C21" s="102">
        <v>0</v>
      </c>
      <c r="D21" s="102">
        <v>67.97</v>
      </c>
      <c r="E21" s="102">
        <v>425.58</v>
      </c>
      <c r="F21" s="102">
        <v>0</v>
      </c>
      <c r="G21" s="102">
        <v>0</v>
      </c>
      <c r="H21" s="102">
        <v>0</v>
      </c>
      <c r="I21" s="102">
        <v>0</v>
      </c>
      <c r="J21" s="102">
        <v>-224.19</v>
      </c>
      <c r="K21" s="6">
        <v>0</v>
      </c>
    </row>
    <row r="22" spans="1:11" ht="16.5" customHeight="1" x14ac:dyDescent="0.3">
      <c r="A22" s="46" t="s">
        <v>237</v>
      </c>
      <c r="B22" s="100">
        <v>0.2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0.2</v>
      </c>
    </row>
    <row r="23" spans="1:11" ht="16.5" customHeight="1" x14ac:dyDescent="0.3">
      <c r="A23" s="46" t="s">
        <v>238</v>
      </c>
      <c r="B23" s="6">
        <v>8020</v>
      </c>
      <c r="C23" s="102">
        <v>-444</v>
      </c>
      <c r="D23" s="102">
        <v>4994</v>
      </c>
      <c r="E23" s="102">
        <v>-761</v>
      </c>
      <c r="F23" s="102">
        <v>-22</v>
      </c>
      <c r="G23" s="102">
        <v>717</v>
      </c>
      <c r="H23" s="102">
        <v>0</v>
      </c>
      <c r="I23" s="102">
        <v>1361</v>
      </c>
      <c r="J23" s="102">
        <v>0</v>
      </c>
      <c r="K23" s="6">
        <v>2175</v>
      </c>
    </row>
    <row r="24" spans="1:11" ht="16.5" customHeight="1" x14ac:dyDescent="0.3">
      <c r="A24" s="46" t="s">
        <v>239</v>
      </c>
      <c r="B24" s="100">
        <v>62.268836309052503</v>
      </c>
      <c r="C24" s="94">
        <v>-38.250244619999997</v>
      </c>
      <c r="D24" s="94">
        <v>145.42147370999999</v>
      </c>
      <c r="E24" s="94">
        <v>-5.9589999999999996</v>
      </c>
      <c r="F24" s="94">
        <v>0</v>
      </c>
      <c r="G24" s="94">
        <v>5.88526624</v>
      </c>
      <c r="H24" s="94">
        <v>0</v>
      </c>
      <c r="I24" s="94">
        <v>41.768699360576797</v>
      </c>
      <c r="J24" s="94">
        <v>3.8991833160487599</v>
      </c>
      <c r="K24" s="100">
        <v>-90.496541697572994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2.68</v>
      </c>
      <c r="C30" s="94">
        <v>1.45</v>
      </c>
      <c r="D30" s="94">
        <v>0.42</v>
      </c>
      <c r="E30" s="94">
        <v>0.81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249</v>
      </c>
      <c r="B34" s="100">
        <v>-731.83155719171998</v>
      </c>
      <c r="C34" s="94">
        <v>0</v>
      </c>
      <c r="D34" s="94">
        <v>0</v>
      </c>
      <c r="E34" s="94">
        <v>0</v>
      </c>
      <c r="F34" s="94">
        <v>0</v>
      </c>
      <c r="G34" s="94">
        <v>167.63390586381001</v>
      </c>
      <c r="H34" s="94">
        <v>0</v>
      </c>
      <c r="I34" s="94">
        <v>0</v>
      </c>
      <c r="J34" s="94">
        <v>0</v>
      </c>
      <c r="K34" s="100">
        <v>-899.46546305552999</v>
      </c>
    </row>
    <row r="35" spans="1:13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RB/f/w9/u15V/rnOamO6YilaoMM6YamSTteHd2PG3Esa0mKsZTiwQX2f2Vt1zP1LGICWqsuQQ61Fu0e2H9tuWA==" saltValue="C/37nZbZKVHlOL9xSv6QzQ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K37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Contents'!C40</f>
        <v>Table 2.20</v>
      </c>
      <c r="B1" s="168"/>
      <c r="C1" s="40"/>
    </row>
    <row r="2" spans="1:11" ht="16.5" customHeight="1" x14ac:dyDescent="0.3">
      <c r="A2" s="110" t="str">
        <f>"AIF: "&amp;'Table of Contents'!A40&amp;", "&amp;'Table of Contents'!A3</f>
        <v>AIF: Total Sales, 2016:Q4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10</v>
      </c>
      <c r="C12" s="94">
        <v>1</v>
      </c>
      <c r="D12" s="94">
        <v>0</v>
      </c>
      <c r="E12" s="94">
        <v>1</v>
      </c>
      <c r="F12" s="94">
        <v>0</v>
      </c>
      <c r="G12" s="94">
        <v>0</v>
      </c>
      <c r="H12" s="94">
        <v>0</v>
      </c>
      <c r="I12" s="94">
        <v>0</v>
      </c>
      <c r="J12" s="100">
        <v>8</v>
      </c>
    </row>
    <row r="13" spans="1:11" ht="16.5" customHeight="1" x14ac:dyDescent="0.3">
      <c r="A13" s="46" t="s">
        <v>228</v>
      </c>
      <c r="B13" s="6">
        <v>2158.941112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2158.941112</v>
      </c>
      <c r="J13" s="6">
        <v>0</v>
      </c>
    </row>
    <row r="14" spans="1:11" ht="16.5" customHeight="1" x14ac:dyDescent="0.3">
      <c r="A14" s="46" t="s">
        <v>229</v>
      </c>
      <c r="B14" s="100">
        <v>52276.358999999997</v>
      </c>
      <c r="C14" s="94">
        <v>17288.623</v>
      </c>
      <c r="D14" s="94">
        <v>30015.036</v>
      </c>
      <c r="E14" s="94">
        <v>4015.59</v>
      </c>
      <c r="F14" s="94">
        <v>101.812</v>
      </c>
      <c r="G14" s="94">
        <v>0</v>
      </c>
      <c r="H14" s="94">
        <v>176.001</v>
      </c>
      <c r="I14" s="94">
        <v>0</v>
      </c>
      <c r="J14" s="100">
        <v>679.29700000000003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6">
        <v>0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57977</v>
      </c>
      <c r="C20" s="94">
        <v>0</v>
      </c>
      <c r="D20" s="94">
        <v>0</v>
      </c>
      <c r="E20" s="94">
        <v>0</v>
      </c>
      <c r="F20" s="94">
        <v>2036</v>
      </c>
      <c r="G20" s="94">
        <v>0</v>
      </c>
      <c r="H20" s="94">
        <v>0</v>
      </c>
      <c r="I20" s="94">
        <v>510</v>
      </c>
      <c r="J20" s="100">
        <v>55430</v>
      </c>
    </row>
    <row r="21" spans="1:10" ht="16.5" customHeight="1" x14ac:dyDescent="0.3">
      <c r="A21" s="46" t="s">
        <v>236</v>
      </c>
      <c r="B21" s="6">
        <v>1957.21</v>
      </c>
      <c r="C21" s="102">
        <v>0</v>
      </c>
      <c r="D21" s="102">
        <v>393.22</v>
      </c>
      <c r="E21" s="102">
        <v>1499.06</v>
      </c>
      <c r="F21" s="102">
        <v>0</v>
      </c>
      <c r="G21" s="102">
        <v>0</v>
      </c>
      <c r="H21" s="102">
        <v>13.65</v>
      </c>
      <c r="I21" s="102">
        <v>0</v>
      </c>
      <c r="J21" s="6">
        <v>51.28</v>
      </c>
    </row>
    <row r="22" spans="1:10" ht="16.5" customHeight="1" x14ac:dyDescent="0.3">
      <c r="A22" s="46" t="s">
        <v>237</v>
      </c>
      <c r="B22" s="100">
        <v>591.98</v>
      </c>
      <c r="C22" s="94">
        <v>62.34</v>
      </c>
      <c r="D22" s="94">
        <v>57.12</v>
      </c>
      <c r="E22" s="94">
        <v>324.89999999999998</v>
      </c>
      <c r="F22" s="94">
        <v>0</v>
      </c>
      <c r="G22" s="94">
        <v>0</v>
      </c>
      <c r="H22" s="94">
        <v>5.97</v>
      </c>
      <c r="I22" s="94">
        <v>12.69</v>
      </c>
      <c r="J22" s="100">
        <v>128.96</v>
      </c>
    </row>
    <row r="23" spans="1:10" ht="16.5" customHeight="1" x14ac:dyDescent="0.3">
      <c r="A23" s="46" t="s">
        <v>238</v>
      </c>
      <c r="B23" s="6">
        <v>44919</v>
      </c>
      <c r="C23" s="102">
        <v>3261</v>
      </c>
      <c r="D23" s="102">
        <v>12948</v>
      </c>
      <c r="E23" s="102">
        <v>10985</v>
      </c>
      <c r="F23" s="102">
        <v>4665</v>
      </c>
      <c r="G23" s="102">
        <v>0</v>
      </c>
      <c r="H23" s="102">
        <v>0</v>
      </c>
      <c r="I23" s="102">
        <v>1825</v>
      </c>
      <c r="J23" s="6">
        <v>11235</v>
      </c>
    </row>
    <row r="24" spans="1:10" ht="16.5" customHeight="1" x14ac:dyDescent="0.3">
      <c r="A24" s="46" t="s">
        <v>239</v>
      </c>
      <c r="B24" s="100">
        <v>590.74802728622501</v>
      </c>
      <c r="C24" s="94">
        <v>78.344590240000002</v>
      </c>
      <c r="D24" s="94">
        <v>189.66759798000001</v>
      </c>
      <c r="E24" s="94">
        <v>4.8419999999999996</v>
      </c>
      <c r="F24" s="94">
        <v>0</v>
      </c>
      <c r="G24" s="94">
        <v>0</v>
      </c>
      <c r="H24" s="94">
        <v>0</v>
      </c>
      <c r="I24" s="94">
        <v>14.444115549999999</v>
      </c>
      <c r="J24" s="100">
        <v>303.44972351622499</v>
      </c>
    </row>
    <row r="25" spans="1:10" ht="16.5" customHeight="1" x14ac:dyDescent="0.3">
      <c r="A25" s="46" t="s">
        <v>240</v>
      </c>
      <c r="B25" s="6">
        <v>28249</v>
      </c>
      <c r="C25" s="102">
        <v>10077</v>
      </c>
      <c r="D25" s="102">
        <v>9898</v>
      </c>
      <c r="E25" s="102">
        <v>399</v>
      </c>
      <c r="F25" s="102">
        <v>0</v>
      </c>
      <c r="G25" s="102">
        <v>0</v>
      </c>
      <c r="H25" s="102">
        <v>0</v>
      </c>
      <c r="I25" s="102">
        <v>1147</v>
      </c>
      <c r="J25" s="6">
        <v>6728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7834.1980000000003</v>
      </c>
      <c r="C27" s="102">
        <v>1046.04</v>
      </c>
      <c r="D27" s="102">
        <v>1874.8689999999999</v>
      </c>
      <c r="E27" s="102">
        <v>1129.943</v>
      </c>
      <c r="F27" s="102">
        <v>1218.047</v>
      </c>
      <c r="G27" s="102">
        <v>0</v>
      </c>
      <c r="H27" s="102">
        <v>1034.3630000000001</v>
      </c>
      <c r="I27" s="102">
        <v>77.841999999999999</v>
      </c>
      <c r="J27" s="6">
        <v>1453.0940000000001</v>
      </c>
    </row>
    <row r="28" spans="1:10" ht="16.5" customHeight="1" x14ac:dyDescent="0.3">
      <c r="A28" s="46" t="s">
        <v>243</v>
      </c>
      <c r="B28" s="100">
        <v>413.62138215710002</v>
      </c>
      <c r="C28" s="94">
        <v>0.12845616000000001</v>
      </c>
      <c r="D28" s="94">
        <v>0.76893827999999997</v>
      </c>
      <c r="E28" s="94">
        <v>0.18242145000000001</v>
      </c>
      <c r="F28" s="94">
        <v>124.80566779</v>
      </c>
      <c r="G28" s="94">
        <v>2.8683728799999999</v>
      </c>
      <c r="H28" s="94">
        <v>1.0619440000000001E-2</v>
      </c>
      <c r="I28" s="94">
        <v>0</v>
      </c>
      <c r="J28" s="100">
        <v>284.85690615710001</v>
      </c>
    </row>
    <row r="29" spans="1:10" ht="16.5" customHeight="1" x14ac:dyDescent="0.3">
      <c r="A29" s="46" t="s">
        <v>244</v>
      </c>
      <c r="B29" s="6">
        <v>10.57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0.1</v>
      </c>
      <c r="I29" s="102">
        <v>0</v>
      </c>
      <c r="J29" s="6">
        <v>10.47</v>
      </c>
    </row>
    <row r="30" spans="1:10" ht="16.5" customHeight="1" x14ac:dyDescent="0.3">
      <c r="A30" s="46" t="s">
        <v>245</v>
      </c>
      <c r="B30" s="100">
        <v>88.597999999999999</v>
      </c>
      <c r="C30" s="94">
        <v>1.45</v>
      </c>
      <c r="D30" s="94">
        <v>0.42</v>
      </c>
      <c r="E30" s="94">
        <v>25.125</v>
      </c>
      <c r="F30" s="94">
        <v>12.819000000000001</v>
      </c>
      <c r="G30" s="94">
        <v>0</v>
      </c>
      <c r="H30" s="94">
        <v>0</v>
      </c>
      <c r="I30" s="94">
        <v>48.783999999999999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6031</v>
      </c>
      <c r="C32" s="94">
        <v>339</v>
      </c>
      <c r="D32" s="94">
        <v>2947</v>
      </c>
      <c r="E32" s="94">
        <v>45</v>
      </c>
      <c r="F32" s="94">
        <v>0</v>
      </c>
      <c r="G32" s="94">
        <v>2593</v>
      </c>
      <c r="H32" s="94">
        <v>45</v>
      </c>
      <c r="I32" s="94">
        <v>0</v>
      </c>
      <c r="J32" s="100">
        <v>62</v>
      </c>
    </row>
    <row r="33" spans="1:10" ht="16.5" customHeight="1" x14ac:dyDescent="0.3">
      <c r="A33" s="46" t="s">
        <v>248</v>
      </c>
      <c r="B33" s="6">
        <v>13082</v>
      </c>
      <c r="C33" s="102">
        <v>3450</v>
      </c>
      <c r="D33" s="102">
        <v>386</v>
      </c>
      <c r="E33" s="102">
        <v>4859</v>
      </c>
      <c r="F33" s="102">
        <v>52</v>
      </c>
      <c r="G33" s="102">
        <v>0</v>
      </c>
      <c r="H33" s="102">
        <v>1221</v>
      </c>
      <c r="I33" s="102">
        <v>0</v>
      </c>
      <c r="J33" s="6">
        <v>3114</v>
      </c>
    </row>
    <row r="34" spans="1:10" ht="16.5" customHeight="1" x14ac:dyDescent="0.3">
      <c r="A34" s="46" t="s">
        <v>249</v>
      </c>
      <c r="B34" s="100">
        <v>5023.0053142516699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928.18344917240199</v>
      </c>
      <c r="J34" s="100">
        <v>4094.8218650792701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10774.2847</v>
      </c>
      <c r="C36" s="94">
        <v>1775.1928</v>
      </c>
      <c r="D36" s="94">
        <v>85.602800000000002</v>
      </c>
      <c r="E36" s="94">
        <v>3291.8966</v>
      </c>
      <c r="F36" s="94">
        <v>14.023999999999999</v>
      </c>
      <c r="G36" s="94">
        <v>0</v>
      </c>
      <c r="H36" s="94">
        <v>150.04220000000001</v>
      </c>
      <c r="I36" s="94">
        <v>989.27139999999997</v>
      </c>
      <c r="J36" s="100">
        <v>4468.2548999999999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cvCx5IXDeScF7k4FxtCaE2vcdP6csucWTGKliGVcdjflb3E0uj2h1hPD5Gb5pOa4RR9APZEuhm6GHqtpGowjxg==" saltValue="xu1MAvLxeAgmTqQOLvos1w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O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tr">
        <f>'Table of Contents'!C41</f>
        <v>Table 2.21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tr">
        <f>"AIF: "&amp;'Table of Contents'!A41&amp;", "&amp;'Table of Contents'!A3</f>
        <v>AIF: Total Sales of Other Funds, 2016:Q4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223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f>#REF!</f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224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f>#REF!</f>
        <v>#REF!</v>
      </c>
      <c r="L9" s="141">
        <v>0</v>
      </c>
      <c r="M9" s="88">
        <v>0</v>
      </c>
    </row>
    <row r="10" spans="1:13" ht="16.5" customHeight="1" x14ac:dyDescent="0.3">
      <c r="A10" s="46" t="s">
        <v>225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f>#REF!</f>
        <v>#REF!</v>
      </c>
      <c r="L10" s="64">
        <v>0</v>
      </c>
      <c r="M10" s="138">
        <v>0</v>
      </c>
    </row>
    <row r="11" spans="1:13" ht="16.5" customHeight="1" x14ac:dyDescent="0.3">
      <c r="A11" s="46" t="s">
        <v>226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f>#REF!</f>
        <v>#REF!</v>
      </c>
      <c r="L11" s="141">
        <v>0</v>
      </c>
      <c r="M11" s="88">
        <v>0</v>
      </c>
    </row>
    <row r="12" spans="1:13" ht="16.5" customHeight="1" x14ac:dyDescent="0.3">
      <c r="A12" s="46" t="s">
        <v>227</v>
      </c>
      <c r="B12" s="138">
        <v>8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7</v>
      </c>
      <c r="I12" s="87">
        <v>1</v>
      </c>
      <c r="J12" s="138">
        <v>0</v>
      </c>
      <c r="K12" s="139" t="e">
        <f>#REF!</f>
        <v>#REF!</v>
      </c>
      <c r="L12" s="64">
        <v>10</v>
      </c>
      <c r="M12" s="138">
        <v>0</v>
      </c>
    </row>
    <row r="13" spans="1:13" ht="16.5" customHeight="1" x14ac:dyDescent="0.3">
      <c r="A13" s="46" t="s">
        <v>228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f>#REF!</f>
        <v>#REF!</v>
      </c>
      <c r="L13" s="141">
        <v>0</v>
      </c>
      <c r="M13" s="88">
        <v>0</v>
      </c>
    </row>
    <row r="14" spans="1:13" ht="16.5" customHeight="1" x14ac:dyDescent="0.3">
      <c r="A14" s="46" t="s">
        <v>229</v>
      </c>
      <c r="B14" s="138">
        <v>679.29700000000003</v>
      </c>
      <c r="C14" s="87">
        <v>0</v>
      </c>
      <c r="D14" s="87">
        <v>0</v>
      </c>
      <c r="E14" s="87">
        <v>0</v>
      </c>
      <c r="F14" s="87">
        <v>0</v>
      </c>
      <c r="G14" s="87">
        <v>69.760999999999996</v>
      </c>
      <c r="H14" s="87">
        <v>0</v>
      </c>
      <c r="I14" s="87">
        <v>444.05399999999997</v>
      </c>
      <c r="J14" s="138">
        <v>165.482</v>
      </c>
      <c r="K14" s="139" t="e">
        <f>#REF!</f>
        <v>#REF!</v>
      </c>
      <c r="L14" s="64">
        <v>0</v>
      </c>
      <c r="M14" s="138">
        <v>0</v>
      </c>
    </row>
    <row r="15" spans="1:13" ht="16.5" customHeight="1" x14ac:dyDescent="0.3">
      <c r="A15" s="46" t="s">
        <v>230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f>#REF!</f>
        <v>#REF!</v>
      </c>
      <c r="L15" s="141">
        <v>0</v>
      </c>
      <c r="M15" s="88">
        <v>0</v>
      </c>
    </row>
    <row r="16" spans="1:13" ht="16.5" customHeight="1" x14ac:dyDescent="0.3">
      <c r="A16" s="46" t="s">
        <v>231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f>#REF!</f>
        <v>#REF!</v>
      </c>
      <c r="L16" s="64">
        <v>0</v>
      </c>
      <c r="M16" s="138">
        <v>0</v>
      </c>
    </row>
    <row r="17" spans="1:13" ht="16.5" customHeight="1" x14ac:dyDescent="0.3">
      <c r="A17" s="46" t="s">
        <v>232</v>
      </c>
      <c r="B17" s="88">
        <v>0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88">
        <v>0</v>
      </c>
      <c r="K17" s="139" t="e">
        <f>#REF!</f>
        <v>#REF!</v>
      </c>
      <c r="L17" s="141">
        <v>0</v>
      </c>
      <c r="M17" s="88">
        <v>0</v>
      </c>
    </row>
    <row r="18" spans="1:13" ht="16.5" customHeight="1" x14ac:dyDescent="0.3">
      <c r="A18" s="46" t="s">
        <v>233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f>#REF!</f>
        <v>#REF!</v>
      </c>
      <c r="L18" s="64">
        <v>0</v>
      </c>
      <c r="M18" s="138">
        <v>0</v>
      </c>
    </row>
    <row r="19" spans="1:13" ht="16.5" customHeight="1" x14ac:dyDescent="0.3">
      <c r="A19" s="46" t="s">
        <v>234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f>#REF!</f>
        <v>#REF!</v>
      </c>
      <c r="L19" s="141">
        <v>0</v>
      </c>
      <c r="M19" s="88">
        <v>0</v>
      </c>
    </row>
    <row r="20" spans="1:13" ht="16.5" customHeight="1" x14ac:dyDescent="0.3">
      <c r="A20" s="46" t="s">
        <v>235</v>
      </c>
      <c r="B20" s="138">
        <v>55430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f>#REF!</f>
        <v>#REF!</v>
      </c>
      <c r="L20" s="64">
        <v>0</v>
      </c>
      <c r="M20" s="138">
        <v>0</v>
      </c>
    </row>
    <row r="21" spans="1:13" ht="16.5" customHeight="1" x14ac:dyDescent="0.3">
      <c r="A21" s="46" t="s">
        <v>236</v>
      </c>
      <c r="B21" s="88">
        <v>51.28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51.28</v>
      </c>
      <c r="J21" s="88">
        <v>0</v>
      </c>
      <c r="K21" s="139" t="e">
        <f>#REF!</f>
        <v>#REF!</v>
      </c>
      <c r="L21" s="141">
        <v>51.28</v>
      </c>
      <c r="M21" s="88">
        <v>0</v>
      </c>
    </row>
    <row r="22" spans="1:13" ht="16.5" customHeight="1" x14ac:dyDescent="0.3">
      <c r="A22" s="46" t="s">
        <v>237</v>
      </c>
      <c r="B22" s="138">
        <v>128.96</v>
      </c>
      <c r="C22" s="87">
        <v>0</v>
      </c>
      <c r="D22" s="87">
        <v>0</v>
      </c>
      <c r="E22" s="87">
        <v>0</v>
      </c>
      <c r="F22" s="87">
        <v>0</v>
      </c>
      <c r="G22" s="87">
        <v>0.17</v>
      </c>
      <c r="H22" s="87">
        <v>0</v>
      </c>
      <c r="I22" s="87">
        <v>7.99</v>
      </c>
      <c r="J22" s="138">
        <v>120.8</v>
      </c>
      <c r="K22" s="139" t="e">
        <f>#REF!</f>
        <v>#REF!</v>
      </c>
      <c r="L22" s="64">
        <v>120.8</v>
      </c>
      <c r="M22" s="138">
        <v>0</v>
      </c>
    </row>
    <row r="23" spans="1:13" ht="16.5" customHeight="1" x14ac:dyDescent="0.3">
      <c r="A23" s="46" t="s">
        <v>238</v>
      </c>
      <c r="B23" s="88">
        <v>11235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2387</v>
      </c>
      <c r="I23" s="140">
        <v>0</v>
      </c>
      <c r="J23" s="88">
        <v>8848</v>
      </c>
      <c r="K23" s="139" t="e">
        <f>#REF!</f>
        <v>#REF!</v>
      </c>
      <c r="L23" s="141">
        <v>0</v>
      </c>
      <c r="M23" s="88">
        <v>0</v>
      </c>
    </row>
    <row r="24" spans="1:13" ht="16.5" customHeight="1" x14ac:dyDescent="0.3">
      <c r="A24" s="46" t="s">
        <v>239</v>
      </c>
      <c r="B24" s="138">
        <v>303.44972351622499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46.109202254040397</v>
      </c>
      <c r="I24" s="87">
        <v>11.778719669999999</v>
      </c>
      <c r="J24" s="138">
        <v>245.561801592184</v>
      </c>
      <c r="K24" s="139" t="e">
        <f>#REF!</f>
        <v>#REF!</v>
      </c>
      <c r="L24" s="64">
        <v>274.11852151622497</v>
      </c>
      <c r="M24" s="138">
        <v>29.331202000000001</v>
      </c>
    </row>
    <row r="25" spans="1:13" ht="16.5" customHeight="1" x14ac:dyDescent="0.3">
      <c r="A25" s="46" t="s">
        <v>240</v>
      </c>
      <c r="B25" s="88">
        <v>6728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1733</v>
      </c>
      <c r="I25" s="140">
        <v>133</v>
      </c>
      <c r="J25" s="88">
        <v>4862</v>
      </c>
      <c r="K25" s="139" t="e">
        <f>#REF!</f>
        <v>#REF!</v>
      </c>
      <c r="L25" s="141">
        <v>0</v>
      </c>
      <c r="M25" s="88">
        <v>0</v>
      </c>
    </row>
    <row r="26" spans="1:13" ht="16.5" customHeight="1" x14ac:dyDescent="0.3">
      <c r="A26" s="46" t="s">
        <v>241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f>#REF!</f>
        <v>#REF!</v>
      </c>
      <c r="L26" s="64">
        <v>0</v>
      </c>
      <c r="M26" s="138">
        <v>0</v>
      </c>
    </row>
    <row r="27" spans="1:13" ht="16.5" customHeight="1" x14ac:dyDescent="0.3">
      <c r="A27" s="46" t="s">
        <v>242</v>
      </c>
      <c r="B27" s="88">
        <v>1453.0940000000001</v>
      </c>
      <c r="C27" s="140">
        <v>0</v>
      </c>
      <c r="D27" s="140">
        <v>0</v>
      </c>
      <c r="E27" s="140">
        <v>0</v>
      </c>
      <c r="F27" s="140">
        <v>0</v>
      </c>
      <c r="G27" s="140">
        <v>258.27699999999999</v>
      </c>
      <c r="H27" s="140">
        <v>1166.9059999999999</v>
      </c>
      <c r="I27" s="140">
        <v>0</v>
      </c>
      <c r="J27" s="88">
        <v>27.911000000000001</v>
      </c>
      <c r="K27" s="139" t="e">
        <f>#REF!</f>
        <v>#REF!</v>
      </c>
      <c r="L27" s="141">
        <v>0</v>
      </c>
      <c r="M27" s="88">
        <v>0</v>
      </c>
    </row>
    <row r="28" spans="1:13" ht="16.5" customHeight="1" x14ac:dyDescent="0.3">
      <c r="A28" s="46" t="s">
        <v>243</v>
      </c>
      <c r="B28" s="138">
        <v>284.85690615710001</v>
      </c>
      <c r="C28" s="87">
        <v>0</v>
      </c>
      <c r="D28" s="87">
        <v>0</v>
      </c>
      <c r="E28" s="87">
        <v>0</v>
      </c>
      <c r="F28" s="87">
        <v>143.7469597665</v>
      </c>
      <c r="G28" s="87">
        <v>0</v>
      </c>
      <c r="H28" s="87">
        <v>0</v>
      </c>
      <c r="I28" s="87">
        <v>0</v>
      </c>
      <c r="J28" s="138">
        <v>141.10994639059999</v>
      </c>
      <c r="K28" s="139" t="e">
        <f>#REF!</f>
        <v>#REF!</v>
      </c>
      <c r="L28" s="64">
        <v>284.85690615710001</v>
      </c>
      <c r="M28" s="138">
        <v>0</v>
      </c>
    </row>
    <row r="29" spans="1:13" ht="16.5" customHeight="1" x14ac:dyDescent="0.3">
      <c r="A29" s="46" t="s">
        <v>244</v>
      </c>
      <c r="B29" s="88">
        <v>10.47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10.47</v>
      </c>
      <c r="K29" s="139" t="e">
        <f>#REF!</f>
        <v>#REF!</v>
      </c>
      <c r="L29" s="141">
        <v>0</v>
      </c>
      <c r="M29" s="88">
        <v>10.47</v>
      </c>
    </row>
    <row r="30" spans="1:13" ht="16.5" customHeight="1" x14ac:dyDescent="0.3">
      <c r="A30" s="46" t="s">
        <v>245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f>#REF!</f>
        <v>#REF!</v>
      </c>
      <c r="L30" s="64">
        <v>0</v>
      </c>
      <c r="M30" s="138">
        <v>0</v>
      </c>
    </row>
    <row r="31" spans="1:13" ht="16.5" customHeight="1" x14ac:dyDescent="0.3">
      <c r="A31" s="46" t="s">
        <v>246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f>#REF!</f>
        <v>#REF!</v>
      </c>
      <c r="L31" s="141">
        <v>0</v>
      </c>
      <c r="M31" s="88">
        <v>0</v>
      </c>
    </row>
    <row r="32" spans="1:13" ht="16.5" customHeight="1" x14ac:dyDescent="0.3">
      <c r="A32" s="46" t="s">
        <v>247</v>
      </c>
      <c r="B32" s="138">
        <v>62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62</v>
      </c>
      <c r="J32" s="138">
        <v>0</v>
      </c>
      <c r="K32" s="139" t="e">
        <f>#REF!</f>
        <v>#REF!</v>
      </c>
      <c r="L32" s="64">
        <v>62</v>
      </c>
      <c r="M32" s="138">
        <v>0</v>
      </c>
    </row>
    <row r="33" spans="1:15" ht="16.5" customHeight="1" x14ac:dyDescent="0.3">
      <c r="A33" s="46" t="s">
        <v>248</v>
      </c>
      <c r="B33" s="88">
        <v>3114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2921</v>
      </c>
      <c r="J33" s="88">
        <v>193</v>
      </c>
      <c r="K33" s="139" t="e">
        <f>#REF!</f>
        <v>#REF!</v>
      </c>
      <c r="L33" s="141">
        <v>193</v>
      </c>
      <c r="M33" s="88">
        <v>0</v>
      </c>
    </row>
    <row r="34" spans="1:15" ht="16.5" customHeight="1" x14ac:dyDescent="0.3">
      <c r="A34" s="46" t="s">
        <v>249</v>
      </c>
      <c r="B34" s="138">
        <v>4094.8218650792701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41.766664473841601</v>
      </c>
      <c r="J34" s="138">
        <v>4053.0552006054299</v>
      </c>
      <c r="K34" s="139" t="e">
        <f>#REF!</f>
        <v>#REF!</v>
      </c>
      <c r="L34" s="64">
        <v>0</v>
      </c>
      <c r="M34" s="138">
        <v>0</v>
      </c>
    </row>
    <row r="35" spans="1:15" ht="16.5" customHeight="1" x14ac:dyDescent="0.3">
      <c r="A35" s="46" t="s">
        <v>250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f>#REF!</f>
        <v>#REF!</v>
      </c>
      <c r="L35" s="141">
        <v>0</v>
      </c>
      <c r="M35" s="88">
        <v>0</v>
      </c>
    </row>
    <row r="36" spans="1:15" ht="16.5" customHeight="1" x14ac:dyDescent="0.3">
      <c r="A36" s="46" t="s">
        <v>251</v>
      </c>
      <c r="B36" s="138">
        <v>4468.2548999999999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4468.2548999999999</v>
      </c>
      <c r="K36" s="139" t="e">
        <f>#REF!</f>
        <v>#REF!</v>
      </c>
      <c r="L36" s="64">
        <v>4468.2548999999999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7x/cY6qd0nbbpcnZlykAnprAUOB7nD2+u9S4iWMQVOFIuF2dbB4JDrogg68JBW/B4EzjFT9coY7y21OQjIrmMw==" saltValue="br1TcXk3mkTfbRyZimBfhQ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Contents'!B12</f>
        <v>Table 1.4</v>
      </c>
      <c r="B1" s="168"/>
      <c r="C1" s="59"/>
    </row>
    <row r="2" spans="1:9" ht="16.5" customHeight="1" x14ac:dyDescent="0.3">
      <c r="A2" s="4" t="str">
        <f>"UCITS: "&amp; 'Table of Contents'!A12&amp;", "&amp;'Table of Contents'!A3</f>
        <v>UCITS: Total Net Assets , 2016:Q4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80301.202999999994</v>
      </c>
      <c r="C8" s="102">
        <v>16091.937</v>
      </c>
      <c r="D8" s="102">
        <v>42875.949000000001</v>
      </c>
      <c r="E8" s="102">
        <v>17782.150000000001</v>
      </c>
      <c r="F8" s="102">
        <v>73.376999999999995</v>
      </c>
      <c r="G8" s="102">
        <v>600.096</v>
      </c>
      <c r="H8" s="102">
        <v>2788.2959999999998</v>
      </c>
      <c r="I8" s="6">
        <v>89.397999999999996</v>
      </c>
    </row>
    <row r="9" spans="1:9" ht="16.5" customHeight="1" x14ac:dyDescent="0.3">
      <c r="A9" s="46" t="s">
        <v>224</v>
      </c>
      <c r="B9" s="100">
        <v>78823.265679539996</v>
      </c>
      <c r="C9" s="94">
        <v>31330.917517695001</v>
      </c>
      <c r="D9" s="94">
        <v>7445.4508840879998</v>
      </c>
      <c r="E9" s="94">
        <v>31932.298572502001</v>
      </c>
      <c r="F9" s="94">
        <v>4245.1838479050002</v>
      </c>
      <c r="G9" s="94">
        <v>3869.4148573500001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522.82000000000005</v>
      </c>
      <c r="C10" s="102">
        <v>108.38</v>
      </c>
      <c r="D10" s="102">
        <v>66.599999999999994</v>
      </c>
      <c r="E10" s="102">
        <v>291.04000000000002</v>
      </c>
      <c r="F10" s="102">
        <v>47.45</v>
      </c>
      <c r="G10" s="102">
        <v>0</v>
      </c>
      <c r="H10" s="102">
        <v>0</v>
      </c>
      <c r="I10" s="6">
        <v>9.35</v>
      </c>
    </row>
    <row r="11" spans="1:9" ht="16.5" customHeight="1" x14ac:dyDescent="0.3">
      <c r="A11" s="46" t="s">
        <v>226</v>
      </c>
      <c r="B11" s="100">
        <v>2439.35</v>
      </c>
      <c r="C11" s="94">
        <v>236.8</v>
      </c>
      <c r="D11" s="94">
        <v>535.58000000000004</v>
      </c>
      <c r="E11" s="94">
        <v>114.63</v>
      </c>
      <c r="F11" s="94">
        <v>1469.81</v>
      </c>
      <c r="G11" s="94">
        <v>0</v>
      </c>
      <c r="H11" s="94">
        <v>0</v>
      </c>
      <c r="I11" s="100">
        <v>82.54</v>
      </c>
    </row>
    <row r="12" spans="1:9" ht="16.5" customHeight="1" x14ac:dyDescent="0.3">
      <c r="A12" s="46" t="s">
        <v>227</v>
      </c>
      <c r="B12" s="6">
        <v>108</v>
      </c>
      <c r="C12" s="102">
        <v>40</v>
      </c>
      <c r="D12" s="102">
        <v>27</v>
      </c>
      <c r="E12" s="102">
        <v>41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8553.92</v>
      </c>
      <c r="C13" s="94">
        <v>1219.53</v>
      </c>
      <c r="D13" s="94">
        <v>2973.25</v>
      </c>
      <c r="E13" s="94">
        <v>3554.51</v>
      </c>
      <c r="F13" s="94">
        <v>26.19</v>
      </c>
      <c r="G13" s="94">
        <v>12.95</v>
      </c>
      <c r="H13" s="94">
        <v>0</v>
      </c>
      <c r="I13" s="100">
        <v>767.48</v>
      </c>
    </row>
    <row r="14" spans="1:9" ht="16.5" customHeight="1" x14ac:dyDescent="0.3">
      <c r="A14" s="46" t="s">
        <v>229</v>
      </c>
      <c r="B14" s="6">
        <v>117454.53</v>
      </c>
      <c r="C14" s="102">
        <v>47892.41</v>
      </c>
      <c r="D14" s="102">
        <v>58931.48</v>
      </c>
      <c r="E14" s="102">
        <v>10511.8</v>
      </c>
      <c r="F14" s="102">
        <v>43.45</v>
      </c>
      <c r="G14" s="102">
        <v>0</v>
      </c>
      <c r="H14" s="102">
        <v>0</v>
      </c>
      <c r="I14" s="6">
        <v>75.39</v>
      </c>
    </row>
    <row r="15" spans="1:9" ht="16.5" customHeight="1" x14ac:dyDescent="0.3">
      <c r="A15" s="46" t="s">
        <v>230</v>
      </c>
      <c r="B15" s="100">
        <v>86179.747560000003</v>
      </c>
      <c r="C15" s="94">
        <v>35953.52061</v>
      </c>
      <c r="D15" s="94">
        <v>34573.347979999999</v>
      </c>
      <c r="E15" s="94">
        <v>11738.88817</v>
      </c>
      <c r="F15" s="94">
        <v>3530.5265469999999</v>
      </c>
      <c r="G15" s="94">
        <v>0</v>
      </c>
      <c r="H15" s="94">
        <v>0</v>
      </c>
      <c r="I15" s="100">
        <v>383.46424869999998</v>
      </c>
    </row>
    <row r="16" spans="1:9" ht="16.5" customHeight="1" x14ac:dyDescent="0.3">
      <c r="A16" s="46" t="s">
        <v>231</v>
      </c>
      <c r="B16" s="6">
        <v>795696</v>
      </c>
      <c r="C16" s="102">
        <v>211270</v>
      </c>
      <c r="D16" s="102">
        <v>122266</v>
      </c>
      <c r="E16" s="102">
        <v>155039</v>
      </c>
      <c r="F16" s="102">
        <v>299827</v>
      </c>
      <c r="G16" s="102">
        <v>7294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328484.11700000003</v>
      </c>
      <c r="C17" s="94">
        <v>176218.84400000001</v>
      </c>
      <c r="D17" s="94">
        <v>65469.557000000001</v>
      </c>
      <c r="E17" s="94">
        <v>71032.770999999993</v>
      </c>
      <c r="F17" s="94">
        <v>2538.6999999999998</v>
      </c>
      <c r="G17" s="94">
        <v>175.8</v>
      </c>
      <c r="H17" s="94">
        <v>3276.1129999999998</v>
      </c>
      <c r="I17" s="100">
        <v>9772.3320000000003</v>
      </c>
    </row>
    <row r="18" spans="1:9" ht="16.5" customHeight="1" x14ac:dyDescent="0.3">
      <c r="A18" s="46" t="s">
        <v>233</v>
      </c>
      <c r="B18" s="6">
        <v>4347.2420000000002</v>
      </c>
      <c r="C18" s="102">
        <v>1025.0139999999999</v>
      </c>
      <c r="D18" s="102">
        <v>1362.249</v>
      </c>
      <c r="E18" s="102">
        <v>1284.356</v>
      </c>
      <c r="F18" s="102">
        <v>540.45299999999997</v>
      </c>
      <c r="G18" s="102">
        <v>0</v>
      </c>
      <c r="H18" s="102">
        <v>0</v>
      </c>
      <c r="I18" s="6">
        <v>135.16999999999999</v>
      </c>
    </row>
    <row r="19" spans="1:9" ht="16.5" customHeight="1" x14ac:dyDescent="0.3">
      <c r="A19" s="46" t="s">
        <v>234</v>
      </c>
      <c r="B19" s="100">
        <v>666.73</v>
      </c>
      <c r="C19" s="94">
        <v>60.9</v>
      </c>
      <c r="D19" s="94">
        <v>342.63</v>
      </c>
      <c r="E19" s="94">
        <v>22.8</v>
      </c>
      <c r="F19" s="94">
        <v>0</v>
      </c>
      <c r="G19" s="94">
        <v>0</v>
      </c>
      <c r="H19" s="94">
        <v>105.96</v>
      </c>
      <c r="I19" s="100">
        <v>134.44</v>
      </c>
    </row>
    <row r="20" spans="1:9" ht="16.5" customHeight="1" x14ac:dyDescent="0.3">
      <c r="A20" s="46" t="s">
        <v>235</v>
      </c>
      <c r="B20" s="6">
        <v>1578920</v>
      </c>
      <c r="C20" s="102">
        <v>548147</v>
      </c>
      <c r="D20" s="102">
        <v>424515</v>
      </c>
      <c r="E20" s="102">
        <v>93582</v>
      </c>
      <c r="F20" s="102">
        <v>472525</v>
      </c>
      <c r="G20" s="102">
        <v>0</v>
      </c>
      <c r="H20" s="102">
        <v>0</v>
      </c>
      <c r="I20" s="6">
        <v>40151</v>
      </c>
    </row>
    <row r="21" spans="1:9" ht="16.5" customHeight="1" x14ac:dyDescent="0.3">
      <c r="A21" s="46" t="s">
        <v>236</v>
      </c>
      <c r="B21" s="100">
        <v>234213.72</v>
      </c>
      <c r="C21" s="94">
        <v>20117.599999999999</v>
      </c>
      <c r="D21" s="94">
        <v>47779.09</v>
      </c>
      <c r="E21" s="94">
        <v>80296.509999999995</v>
      </c>
      <c r="F21" s="94">
        <v>4813.34</v>
      </c>
      <c r="G21" s="94">
        <v>308.73</v>
      </c>
      <c r="H21" s="94">
        <v>80898.45</v>
      </c>
      <c r="I21" s="100">
        <v>0</v>
      </c>
    </row>
    <row r="22" spans="1:9" ht="16.5" customHeight="1" x14ac:dyDescent="0.3">
      <c r="A22" s="46" t="s">
        <v>237</v>
      </c>
      <c r="B22" s="6">
        <v>26445.47</v>
      </c>
      <c r="C22" s="102">
        <v>7796.83</v>
      </c>
      <c r="D22" s="102">
        <v>8337.4500000000007</v>
      </c>
      <c r="E22" s="102">
        <v>5381.68</v>
      </c>
      <c r="F22" s="102">
        <v>2497.14</v>
      </c>
      <c r="G22" s="102">
        <v>0</v>
      </c>
      <c r="H22" s="102">
        <v>7.11</v>
      </c>
      <c r="I22" s="6">
        <v>2425.2399999999998</v>
      </c>
    </row>
    <row r="23" spans="1:9" ht="16.5" customHeight="1" x14ac:dyDescent="0.3">
      <c r="A23" s="46" t="s">
        <v>238</v>
      </c>
      <c r="B23" s="100">
        <v>3116104</v>
      </c>
      <c r="C23" s="94">
        <v>1018063</v>
      </c>
      <c r="D23" s="94">
        <v>1024900</v>
      </c>
      <c r="E23" s="94">
        <v>623208</v>
      </c>
      <c r="F23" s="94">
        <v>312044</v>
      </c>
      <c r="G23" s="94">
        <v>0</v>
      </c>
      <c r="H23" s="94">
        <v>0</v>
      </c>
      <c r="I23" s="100">
        <v>137889</v>
      </c>
    </row>
    <row r="24" spans="1:9" ht="16.5" customHeight="1" x14ac:dyDescent="0.3">
      <c r="A24" s="46" t="s">
        <v>239</v>
      </c>
      <c r="B24" s="6">
        <v>2240.3287116162201</v>
      </c>
      <c r="C24" s="102">
        <v>375.53084652516998</v>
      </c>
      <c r="D24" s="102">
        <v>844.29600000000005</v>
      </c>
      <c r="E24" s="102">
        <v>623.80012943999998</v>
      </c>
      <c r="F24" s="102">
        <v>76.643000000000001</v>
      </c>
      <c r="G24" s="102">
        <v>0</v>
      </c>
      <c r="H24" s="102">
        <v>3.1659999999999999</v>
      </c>
      <c r="I24" s="6">
        <v>316.89273565105299</v>
      </c>
    </row>
    <row r="25" spans="1:9" ht="16.5" customHeight="1" x14ac:dyDescent="0.3">
      <c r="A25" s="46" t="s">
        <v>240</v>
      </c>
      <c r="B25" s="100">
        <v>38294</v>
      </c>
      <c r="C25" s="94">
        <v>21511</v>
      </c>
      <c r="D25" s="94">
        <v>15737</v>
      </c>
      <c r="E25" s="94">
        <v>944</v>
      </c>
      <c r="F25" s="94">
        <v>0</v>
      </c>
      <c r="G25" s="94">
        <v>0</v>
      </c>
      <c r="H25" s="94">
        <v>0</v>
      </c>
      <c r="I25" s="100">
        <v>102</v>
      </c>
    </row>
    <row r="26" spans="1:9" ht="16.5" customHeight="1" x14ac:dyDescent="0.3">
      <c r="A26" s="46" t="s">
        <v>241</v>
      </c>
      <c r="B26" s="6">
        <v>108026.37</v>
      </c>
      <c r="C26" s="102">
        <v>52423.43</v>
      </c>
      <c r="D26" s="102">
        <v>38671.519999999997</v>
      </c>
      <c r="E26" s="102">
        <v>6479.87</v>
      </c>
      <c r="F26" s="102">
        <v>9486.3700000000008</v>
      </c>
      <c r="G26" s="102">
        <v>0</v>
      </c>
      <c r="H26" s="102">
        <v>0</v>
      </c>
      <c r="I26" s="6">
        <v>965.19</v>
      </c>
    </row>
    <row r="27" spans="1:9" ht="16.5" customHeight="1" x14ac:dyDescent="0.3">
      <c r="A27" s="46" t="s">
        <v>242</v>
      </c>
      <c r="B27" s="100">
        <v>21073.05</v>
      </c>
      <c r="C27" s="94">
        <v>4821.58</v>
      </c>
      <c r="D27" s="94">
        <v>5151.46</v>
      </c>
      <c r="E27" s="94">
        <v>4118.41</v>
      </c>
      <c r="F27" s="94">
        <v>6435.04</v>
      </c>
      <c r="G27" s="94">
        <v>0</v>
      </c>
      <c r="H27" s="94">
        <v>401.46</v>
      </c>
      <c r="I27" s="100">
        <v>145.11000000000001</v>
      </c>
    </row>
    <row r="28" spans="1:9" ht="16.5" customHeight="1" x14ac:dyDescent="0.3">
      <c r="A28" s="46" t="s">
        <v>243</v>
      </c>
      <c r="B28" s="6">
        <v>7207.1234593251802</v>
      </c>
      <c r="C28" s="102">
        <v>1038.64501610504</v>
      </c>
      <c r="D28" s="102">
        <v>1159.8487522800001</v>
      </c>
      <c r="E28" s="102">
        <v>2409.37487694014</v>
      </c>
      <c r="F28" s="102">
        <v>1278.4559531800001</v>
      </c>
      <c r="G28" s="102">
        <v>0</v>
      </c>
      <c r="H28" s="102">
        <v>0</v>
      </c>
      <c r="I28" s="6">
        <v>1320.7988608200001</v>
      </c>
    </row>
    <row r="29" spans="1:9" ht="16.5" customHeight="1" x14ac:dyDescent="0.3">
      <c r="A29" s="46" t="s">
        <v>244</v>
      </c>
      <c r="B29" s="100">
        <v>4819.41</v>
      </c>
      <c r="C29" s="94">
        <v>72.349999999999994</v>
      </c>
      <c r="D29" s="94">
        <v>2432.39</v>
      </c>
      <c r="E29" s="94">
        <v>101.85</v>
      </c>
      <c r="F29" s="94">
        <v>24.06</v>
      </c>
      <c r="G29" s="94">
        <v>114.34</v>
      </c>
      <c r="H29" s="94">
        <v>92.22</v>
      </c>
      <c r="I29" s="100">
        <v>1982.2</v>
      </c>
    </row>
    <row r="30" spans="1:9" ht="16.5" customHeight="1" x14ac:dyDescent="0.3">
      <c r="A30" s="46" t="s">
        <v>245</v>
      </c>
      <c r="B30" s="6">
        <v>4349.0309999999999</v>
      </c>
      <c r="C30" s="102">
        <v>369.97500000000002</v>
      </c>
      <c r="D30" s="102">
        <v>1888.7070000000001</v>
      </c>
      <c r="E30" s="102">
        <v>2055.681</v>
      </c>
      <c r="F30" s="102">
        <v>34.667999999999999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2463.6131</v>
      </c>
      <c r="C31" s="94">
        <v>1486.9428</v>
      </c>
      <c r="D31" s="94">
        <v>168.46</v>
      </c>
      <c r="E31" s="94">
        <v>709.04480000000001</v>
      </c>
      <c r="F31" s="94">
        <v>99.165499999999994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193454</v>
      </c>
      <c r="C32" s="102">
        <v>37623</v>
      </c>
      <c r="D32" s="102">
        <v>62144</v>
      </c>
      <c r="E32" s="102">
        <v>71598</v>
      </c>
      <c r="F32" s="102">
        <v>9586</v>
      </c>
      <c r="G32" s="102">
        <v>486</v>
      </c>
      <c r="H32" s="102">
        <v>12017</v>
      </c>
      <c r="I32" s="6">
        <v>0</v>
      </c>
    </row>
    <row r="33" spans="1:9" ht="16.5" customHeight="1" x14ac:dyDescent="0.3">
      <c r="A33" s="46" t="s">
        <v>248</v>
      </c>
      <c r="B33" s="100">
        <v>283467.58</v>
      </c>
      <c r="C33" s="94">
        <v>178411.51999999999</v>
      </c>
      <c r="D33" s="94">
        <v>26077.99</v>
      </c>
      <c r="E33" s="94">
        <v>61592.67</v>
      </c>
      <c r="F33" s="94">
        <v>16996.810000000001</v>
      </c>
      <c r="G33" s="94">
        <v>0</v>
      </c>
      <c r="H33" s="94">
        <v>388.59</v>
      </c>
      <c r="I33" s="100">
        <v>0</v>
      </c>
    </row>
    <row r="34" spans="1:9" ht="16.5" customHeight="1" x14ac:dyDescent="0.3">
      <c r="A34" s="46" t="s">
        <v>249</v>
      </c>
      <c r="B34" s="6">
        <v>437886.11</v>
      </c>
      <c r="C34" s="102">
        <v>148984.1</v>
      </c>
      <c r="D34" s="102">
        <v>144797.01</v>
      </c>
      <c r="E34" s="102">
        <v>125900.38</v>
      </c>
      <c r="F34" s="102">
        <v>18204.62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11646.71</v>
      </c>
      <c r="C35" s="94">
        <v>355.05</v>
      </c>
      <c r="D35" s="94">
        <v>6075.03</v>
      </c>
      <c r="E35" s="94">
        <v>964.81</v>
      </c>
      <c r="F35" s="94">
        <v>3408.29</v>
      </c>
      <c r="G35" s="94">
        <v>76.16</v>
      </c>
      <c r="H35" s="94">
        <v>500.84</v>
      </c>
      <c r="I35" s="100">
        <v>266.52999999999997</v>
      </c>
    </row>
    <row r="36" spans="1:9" ht="16.5" customHeight="1" x14ac:dyDescent="0.3">
      <c r="A36" s="46" t="s">
        <v>251</v>
      </c>
      <c r="B36" s="6">
        <v>1084231.07</v>
      </c>
      <c r="C36" s="102">
        <v>615055.79</v>
      </c>
      <c r="D36" s="102">
        <v>178111.42</v>
      </c>
      <c r="E36" s="102">
        <v>75470.84</v>
      </c>
      <c r="F36" s="102">
        <v>9517.83</v>
      </c>
      <c r="G36" s="102">
        <v>504.06</v>
      </c>
      <c r="H36" s="102">
        <v>73214.880000000005</v>
      </c>
      <c r="I36" s="6">
        <v>132356.25</v>
      </c>
    </row>
    <row r="37" spans="1:9" ht="16.5" customHeight="1" x14ac:dyDescent="0.3">
      <c r="A37" s="47" t="s">
        <v>77</v>
      </c>
      <c r="B37" s="103">
        <v>8658418.5115104802</v>
      </c>
      <c r="C37" s="97">
        <v>3178101.5967903198</v>
      </c>
      <c r="D37" s="97">
        <v>2325659.7656163601</v>
      </c>
      <c r="E37" s="97">
        <v>1458782.16454888</v>
      </c>
      <c r="F37" s="97">
        <v>1179369.57284808</v>
      </c>
      <c r="G37" s="97">
        <v>13441.550857349999</v>
      </c>
      <c r="H37" s="97">
        <v>173694.08499999999</v>
      </c>
      <c r="I37" s="103">
        <v>329369.77584517101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tYpnd+DfxwcCsJ6R33RAg7M90BzsneRVOkhLDzcfBbysELxaYhgLEOQxQL/j5xEZ9uim2WM8lFXNBjyd5JydgQ==" saltValue="vCG0tLIRaGo60E4Sf/rDOQ==" spinCount="100000" sheet="1" objects="1" scenarios="1"/>
  <mergeCells count="1">
    <mergeCell ref="A1:B1"/>
  </mergeCells>
  <conditionalFormatting sqref="B8:I36">
    <cfRule type="cellIs" dxfId="432" priority="19" operator="between">
      <formula>0</formula>
      <formula>0.1</formula>
    </cfRule>
    <cfRule type="cellIs" dxfId="431" priority="20" operator="lessThan">
      <formula>0</formula>
    </cfRule>
    <cfRule type="cellIs" dxfId="430" priority="21" operator="greaterThanOrEqual">
      <formula>0.1</formula>
    </cfRule>
  </conditionalFormatting>
  <conditionalFormatting sqref="A1:XFD6 A38:XFD1048576 A7 J7:XFD7 B8:XFD36 J37:XFD37">
    <cfRule type="cellIs" dxfId="429" priority="18" operator="between">
      <formula>-0.1</formula>
      <formula>0</formula>
    </cfRule>
  </conditionalFormatting>
  <conditionalFormatting sqref="B7:C7">
    <cfRule type="cellIs" dxfId="428" priority="17" operator="between">
      <formula>-0.1</formula>
      <formula>0</formula>
    </cfRule>
  </conditionalFormatting>
  <conditionalFormatting sqref="D7:I7">
    <cfRule type="cellIs" dxfId="427" priority="16" operator="between">
      <formula>-0.1</formula>
      <formula>0</formula>
    </cfRule>
  </conditionalFormatting>
  <conditionalFormatting sqref="A8:A36">
    <cfRule type="cellIs" dxfId="426" priority="15" operator="between">
      <formula>-0.1</formula>
      <formula>0</formula>
    </cfRule>
  </conditionalFormatting>
  <conditionalFormatting sqref="A37">
    <cfRule type="cellIs" dxfId="425" priority="5" operator="between">
      <formula>-0.1</formula>
      <formula>0</formula>
    </cfRule>
  </conditionalFormatting>
  <conditionalFormatting sqref="B37:I37">
    <cfRule type="cellIs" dxfId="424" priority="2" operator="between">
      <formula>0</formula>
      <formula>0.1</formula>
    </cfRule>
    <cfRule type="cellIs" dxfId="423" priority="3" operator="lessThan">
      <formula>0</formula>
    </cfRule>
    <cfRule type="cellIs" dxfId="422" priority="4" operator="greaterThanOrEqual">
      <formula>0.1</formula>
    </cfRule>
  </conditionalFormatting>
  <conditionalFormatting sqref="B37:I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Contents'!C42</f>
        <v>Table 2.22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427445.69900000002</v>
      </c>
      <c r="H14" s="94">
        <v>3431.81</v>
      </c>
      <c r="I14" s="94">
        <v>8.3309999999999995</v>
      </c>
      <c r="J14" s="94">
        <v>423829.55699999997</v>
      </c>
      <c r="K14" s="100">
        <v>176.001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1531.9</v>
      </c>
      <c r="H21" s="102">
        <v>0</v>
      </c>
      <c r="I21" s="102">
        <v>0</v>
      </c>
      <c r="J21" s="102">
        <v>1512.71</v>
      </c>
      <c r="K21" s="6">
        <v>19.190000000000001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17.14</v>
      </c>
      <c r="H22" s="94">
        <v>0</v>
      </c>
      <c r="I22" s="94">
        <v>0</v>
      </c>
      <c r="J22" s="94">
        <v>0</v>
      </c>
      <c r="K22" s="100">
        <v>17.14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5071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68.742979640000001</v>
      </c>
      <c r="H24" s="94">
        <v>1.069</v>
      </c>
      <c r="I24" s="94">
        <v>19.114999999999998</v>
      </c>
      <c r="J24" s="94">
        <v>0</v>
      </c>
      <c r="K24" s="100">
        <v>48.558979639999997</v>
      </c>
    </row>
    <row r="25" spans="1:11" ht="16.5" customHeight="1" x14ac:dyDescent="0.3">
      <c r="A25" s="46" t="s">
        <v>240</v>
      </c>
      <c r="B25" s="6">
        <v>19</v>
      </c>
      <c r="C25" s="102">
        <v>0</v>
      </c>
      <c r="D25" s="102">
        <v>0</v>
      </c>
      <c r="E25" s="6">
        <v>0</v>
      </c>
      <c r="F25" s="108"/>
      <c r="G25" s="6">
        <v>5656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995.99599999999998</v>
      </c>
      <c r="H27" s="102">
        <v>532.27599999999995</v>
      </c>
      <c r="I27" s="102">
        <v>272.24299999999999</v>
      </c>
      <c r="J27" s="102">
        <v>142.13300000000001</v>
      </c>
      <c r="K27" s="6">
        <v>49.344000000000001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78.712569889999997</v>
      </c>
      <c r="H28" s="94">
        <v>0</v>
      </c>
      <c r="I28" s="94">
        <v>8.1478679700000001</v>
      </c>
      <c r="J28" s="94">
        <v>7.6700000000000004E-2</v>
      </c>
      <c r="K28" s="100">
        <v>70.488001920000002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199</v>
      </c>
      <c r="C33" s="102">
        <v>199</v>
      </c>
      <c r="D33" s="102">
        <v>0</v>
      </c>
      <c r="E33" s="6">
        <v>0</v>
      </c>
      <c r="F33" s="108"/>
      <c r="G33" s="6">
        <v>3753</v>
      </c>
      <c r="H33" s="102">
        <v>1345</v>
      </c>
      <c r="I33" s="102">
        <v>369</v>
      </c>
      <c r="J33" s="102">
        <v>1806</v>
      </c>
      <c r="K33" s="6">
        <v>233</v>
      </c>
    </row>
    <row r="34" spans="1:11" ht="16.5" customHeight="1" x14ac:dyDescent="0.3">
      <c r="A34" s="46" t="s">
        <v>249</v>
      </c>
      <c r="B34" s="100">
        <v>385.34980773431198</v>
      </c>
      <c r="C34" s="94">
        <v>0</v>
      </c>
      <c r="D34" s="94">
        <v>0</v>
      </c>
      <c r="E34" s="100">
        <v>385.34980773431198</v>
      </c>
      <c r="F34" s="108"/>
      <c r="G34" s="100">
        <v>742.59847235407995</v>
      </c>
      <c r="H34" s="94">
        <v>0</v>
      </c>
      <c r="I34" s="94">
        <v>0</v>
      </c>
      <c r="J34" s="94">
        <v>0</v>
      </c>
      <c r="K34" s="100">
        <v>742.59847235407995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4963.1287000000002</v>
      </c>
      <c r="H36" s="94">
        <v>911.93989999999997</v>
      </c>
      <c r="I36" s="94">
        <v>39.176600000000001</v>
      </c>
      <c r="J36" s="94">
        <v>2264.5996</v>
      </c>
      <c r="K36" s="100">
        <v>1747.4126000000001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/kas/D+czxQ+DKliT1m86d9GK8jIt2mT/tOwBUh4mrpBTI32pCUfaLETWl7A9myFlvLLXoJBPmI1R+kOIePyA==" saltValue="wtpM83GrKrGJFkXIltv0Cw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Contents'!C43</f>
        <v>Table 2.23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2016:Q4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100">
        <v>50203.523000000001</v>
      </c>
      <c r="C14" s="94">
        <v>16385.612000000001</v>
      </c>
      <c r="D14" s="94">
        <v>29930.241000000002</v>
      </c>
      <c r="E14" s="94">
        <v>3576.0259999999998</v>
      </c>
      <c r="F14" s="94">
        <v>101.812</v>
      </c>
      <c r="G14" s="94">
        <v>0</v>
      </c>
      <c r="H14" s="94">
        <v>69.760999999999996</v>
      </c>
      <c r="I14" s="94">
        <v>0</v>
      </c>
      <c r="J14" s="94">
        <v>0</v>
      </c>
      <c r="K14" s="94">
        <v>140.071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6">
        <v>1943.56</v>
      </c>
      <c r="C21" s="102">
        <v>0</v>
      </c>
      <c r="D21" s="102">
        <v>393.22</v>
      </c>
      <c r="E21" s="102">
        <v>1499.06</v>
      </c>
      <c r="F21" s="102">
        <v>0</v>
      </c>
      <c r="G21" s="102">
        <v>0</v>
      </c>
      <c r="H21" s="102">
        <v>0</v>
      </c>
      <c r="I21" s="102">
        <v>0</v>
      </c>
      <c r="J21" s="102">
        <v>51.28</v>
      </c>
      <c r="K21" s="102">
        <v>0</v>
      </c>
    </row>
    <row r="22" spans="1:11" ht="16.5" customHeight="1" x14ac:dyDescent="0.3">
      <c r="A22" s="46" t="s">
        <v>237</v>
      </c>
      <c r="B22" s="100">
        <v>0.4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0.4</v>
      </c>
    </row>
    <row r="23" spans="1:11" ht="16.5" customHeight="1" x14ac:dyDescent="0.3">
      <c r="A23" s="46" t="s">
        <v>238</v>
      </c>
      <c r="B23" s="6">
        <v>32103</v>
      </c>
      <c r="C23" s="102">
        <v>3052</v>
      </c>
      <c r="D23" s="102">
        <v>11340</v>
      </c>
      <c r="E23" s="102">
        <v>5479</v>
      </c>
      <c r="F23" s="102">
        <v>1160</v>
      </c>
      <c r="G23" s="102">
        <v>1823</v>
      </c>
      <c r="H23" s="102">
        <v>0</v>
      </c>
      <c r="I23" s="102">
        <v>1706</v>
      </c>
      <c r="J23" s="102">
        <v>0</v>
      </c>
      <c r="K23" s="102">
        <v>7543</v>
      </c>
    </row>
    <row r="24" spans="1:11" ht="16.5" customHeight="1" x14ac:dyDescent="0.3">
      <c r="A24" s="46" t="s">
        <v>239</v>
      </c>
      <c r="B24" s="100">
        <v>584.33302728622505</v>
      </c>
      <c r="C24" s="94">
        <v>78.343590239999997</v>
      </c>
      <c r="D24" s="94">
        <v>188.25959798</v>
      </c>
      <c r="E24" s="94">
        <v>2.29</v>
      </c>
      <c r="F24" s="94">
        <v>0</v>
      </c>
      <c r="G24" s="94">
        <v>14.444115549999999</v>
      </c>
      <c r="H24" s="94">
        <v>0</v>
      </c>
      <c r="I24" s="94">
        <v>46.109202254040397</v>
      </c>
      <c r="J24" s="94">
        <v>11.778719669999999</v>
      </c>
      <c r="K24" s="94">
        <v>243.10780159218399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100">
        <v>2.68</v>
      </c>
      <c r="C30" s="94">
        <v>1.45</v>
      </c>
      <c r="D30" s="94">
        <v>0.42</v>
      </c>
      <c r="E30" s="94">
        <v>0.81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100">
        <v>3201.8080153402002</v>
      </c>
      <c r="C34" s="94">
        <v>0</v>
      </c>
      <c r="D34" s="94">
        <v>0</v>
      </c>
      <c r="E34" s="94">
        <v>0</v>
      </c>
      <c r="F34" s="94">
        <v>0</v>
      </c>
      <c r="G34" s="94">
        <v>736.92845268961003</v>
      </c>
      <c r="H34" s="94">
        <v>0</v>
      </c>
      <c r="I34" s="94">
        <v>0</v>
      </c>
      <c r="J34" s="94">
        <v>0</v>
      </c>
      <c r="K34" s="94">
        <v>2464.8795626505898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i2WlpS3SNZdNGI73DJ3ZQYpG/14eaIGCSWs7bFUB6f6xxvMK2nHapLEWojH6DTF1+ncM2fR1HJM8bN/xiKhxg==" saltValue="bTwQfGLmqR8F40YVgyIp0w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K36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Contents'!C46</f>
        <v>Table 2.24</v>
      </c>
      <c r="B1" s="168"/>
      <c r="C1" s="40"/>
    </row>
    <row r="2" spans="1:11" ht="16.5" customHeight="1" x14ac:dyDescent="0.3">
      <c r="A2" s="4" t="str">
        <f>"AIF: "&amp;'Table of Contents'!A46&amp;", "&amp;'Table of Contents'!A3</f>
        <v>AIF: Total Redemptions, 2016:Q4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2.5</v>
      </c>
      <c r="C12" s="94">
        <v>0</v>
      </c>
      <c r="D12" s="94">
        <v>0</v>
      </c>
      <c r="E12" s="94">
        <v>1</v>
      </c>
      <c r="F12" s="94">
        <v>0</v>
      </c>
      <c r="G12" s="94">
        <v>0</v>
      </c>
      <c r="H12" s="94">
        <v>0</v>
      </c>
      <c r="I12" s="94">
        <v>1</v>
      </c>
      <c r="J12" s="100">
        <v>0.5</v>
      </c>
    </row>
    <row r="13" spans="1:11" ht="16.5" customHeight="1" x14ac:dyDescent="0.3">
      <c r="A13" s="46" t="s">
        <v>228</v>
      </c>
      <c r="B13" s="6">
        <v>347.50439340000003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347.50439340000003</v>
      </c>
      <c r="J13" s="6">
        <v>0</v>
      </c>
    </row>
    <row r="14" spans="1:11" ht="16.5" customHeight="1" x14ac:dyDescent="0.3">
      <c r="A14" s="46" t="s">
        <v>229</v>
      </c>
      <c r="B14" s="100">
        <v>78350.383000000002</v>
      </c>
      <c r="C14" s="94">
        <v>29814.174999999999</v>
      </c>
      <c r="D14" s="94">
        <v>39338.063000000002</v>
      </c>
      <c r="E14" s="94">
        <v>6405.7749999999996</v>
      </c>
      <c r="F14" s="94">
        <v>505.17099999999999</v>
      </c>
      <c r="G14" s="94">
        <v>0</v>
      </c>
      <c r="H14" s="94">
        <v>1.395</v>
      </c>
      <c r="I14" s="94">
        <v>0</v>
      </c>
      <c r="J14" s="100">
        <v>2285.8040000000001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6">
        <v>0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49047</v>
      </c>
      <c r="C20" s="94">
        <v>0</v>
      </c>
      <c r="D20" s="94">
        <v>0</v>
      </c>
      <c r="E20" s="94">
        <v>0</v>
      </c>
      <c r="F20" s="94">
        <v>2192</v>
      </c>
      <c r="G20" s="94">
        <v>0</v>
      </c>
      <c r="H20" s="94">
        <v>0</v>
      </c>
      <c r="I20" s="94">
        <v>319</v>
      </c>
      <c r="J20" s="100">
        <v>46536</v>
      </c>
    </row>
    <row r="21" spans="1:10" ht="16.5" customHeight="1" x14ac:dyDescent="0.3">
      <c r="A21" s="46" t="s">
        <v>236</v>
      </c>
      <c r="B21" s="6">
        <v>1997.83</v>
      </c>
      <c r="C21" s="102">
        <v>0</v>
      </c>
      <c r="D21" s="102">
        <v>325.25</v>
      </c>
      <c r="E21" s="102">
        <v>1073.48</v>
      </c>
      <c r="F21" s="102">
        <v>0</v>
      </c>
      <c r="G21" s="102">
        <v>0</v>
      </c>
      <c r="H21" s="102">
        <v>286.87</v>
      </c>
      <c r="I21" s="102">
        <v>0</v>
      </c>
      <c r="J21" s="6">
        <v>312.23</v>
      </c>
    </row>
    <row r="22" spans="1:10" ht="16.5" customHeight="1" x14ac:dyDescent="0.3">
      <c r="A22" s="46" t="s">
        <v>237</v>
      </c>
      <c r="B22" s="100">
        <v>372.89</v>
      </c>
      <c r="C22" s="94">
        <v>28.13</v>
      </c>
      <c r="D22" s="94">
        <v>178.82</v>
      </c>
      <c r="E22" s="94">
        <v>123.68</v>
      </c>
      <c r="F22" s="94">
        <v>0</v>
      </c>
      <c r="G22" s="94">
        <v>0</v>
      </c>
      <c r="H22" s="94">
        <v>0.36</v>
      </c>
      <c r="I22" s="94">
        <v>4.83</v>
      </c>
      <c r="J22" s="100">
        <v>37.07</v>
      </c>
    </row>
    <row r="23" spans="1:10" ht="16.5" customHeight="1" x14ac:dyDescent="0.3">
      <c r="A23" s="46" t="s">
        <v>238</v>
      </c>
      <c r="B23" s="6">
        <v>38916</v>
      </c>
      <c r="C23" s="102">
        <v>4462</v>
      </c>
      <c r="D23" s="102">
        <v>7526</v>
      </c>
      <c r="E23" s="102">
        <v>11260</v>
      </c>
      <c r="F23" s="102">
        <v>6493</v>
      </c>
      <c r="G23" s="102">
        <v>0</v>
      </c>
      <c r="H23" s="102">
        <v>0</v>
      </c>
      <c r="I23" s="102">
        <v>1143</v>
      </c>
      <c r="J23" s="6">
        <v>8032</v>
      </c>
    </row>
    <row r="24" spans="1:10" ht="16.5" customHeight="1" x14ac:dyDescent="0.3">
      <c r="A24" s="46" t="s">
        <v>239</v>
      </c>
      <c r="B24" s="100">
        <v>719.96319097717196</v>
      </c>
      <c r="C24" s="94">
        <v>116.38583486</v>
      </c>
      <c r="D24" s="94">
        <v>191.32912426999999</v>
      </c>
      <c r="E24" s="94">
        <v>8.6999999999999993</v>
      </c>
      <c r="F24" s="94">
        <v>0</v>
      </c>
      <c r="G24" s="94">
        <v>0</v>
      </c>
      <c r="H24" s="94">
        <v>1.43358389346362</v>
      </c>
      <c r="I24" s="94">
        <v>8.5588493099999994</v>
      </c>
      <c r="J24" s="100">
        <v>393.55579864370799</v>
      </c>
    </row>
    <row r="25" spans="1:10" ht="16.5" customHeight="1" x14ac:dyDescent="0.3">
      <c r="A25" s="46" t="s">
        <v>240</v>
      </c>
      <c r="B25" s="6">
        <v>38973</v>
      </c>
      <c r="C25" s="102">
        <v>15087</v>
      </c>
      <c r="D25" s="102">
        <v>18173</v>
      </c>
      <c r="E25" s="102">
        <v>394</v>
      </c>
      <c r="F25" s="102">
        <v>0</v>
      </c>
      <c r="G25" s="102">
        <v>0</v>
      </c>
      <c r="H25" s="102">
        <v>0</v>
      </c>
      <c r="I25" s="102">
        <v>834</v>
      </c>
      <c r="J25" s="6">
        <v>4485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14805.111000000001</v>
      </c>
      <c r="C27" s="102">
        <v>2256.0639999999999</v>
      </c>
      <c r="D27" s="102">
        <v>1036.473</v>
      </c>
      <c r="E27" s="102">
        <v>7047.3789999999999</v>
      </c>
      <c r="F27" s="102">
        <v>1191.7929999999999</v>
      </c>
      <c r="G27" s="102">
        <v>0</v>
      </c>
      <c r="H27" s="102">
        <v>413.166</v>
      </c>
      <c r="I27" s="102">
        <v>28.55</v>
      </c>
      <c r="J27" s="6">
        <v>2831.6860000000001</v>
      </c>
    </row>
    <row r="28" spans="1:10" ht="16.5" customHeight="1" x14ac:dyDescent="0.3">
      <c r="A28" s="46" t="s">
        <v>243</v>
      </c>
      <c r="B28" s="100">
        <v>315.75040853777102</v>
      </c>
      <c r="C28" s="94">
        <v>0.12363259</v>
      </c>
      <c r="D28" s="94">
        <v>3.6170912417999999</v>
      </c>
      <c r="E28" s="94">
        <v>1.44633404</v>
      </c>
      <c r="F28" s="94">
        <v>162.28695768</v>
      </c>
      <c r="G28" s="94">
        <v>3.6534741400000001</v>
      </c>
      <c r="H28" s="94">
        <v>4.6416724859711298</v>
      </c>
      <c r="I28" s="94">
        <v>0</v>
      </c>
      <c r="J28" s="100">
        <v>139.98124636</v>
      </c>
    </row>
    <row r="29" spans="1:10" ht="16.5" customHeight="1" x14ac:dyDescent="0.3">
      <c r="A29" s="46" t="s">
        <v>244</v>
      </c>
      <c r="B29" s="6">
        <v>15.48</v>
      </c>
      <c r="C29" s="102">
        <v>1.05</v>
      </c>
      <c r="D29" s="102">
        <v>0</v>
      </c>
      <c r="E29" s="102">
        <v>0.33</v>
      </c>
      <c r="F29" s="102">
        <v>0</v>
      </c>
      <c r="G29" s="102">
        <v>0</v>
      </c>
      <c r="H29" s="102">
        <v>1.81</v>
      </c>
      <c r="I29" s="102">
        <v>0</v>
      </c>
      <c r="J29" s="6">
        <v>12.29</v>
      </c>
    </row>
    <row r="30" spans="1:10" ht="16.5" customHeight="1" x14ac:dyDescent="0.3">
      <c r="A30" s="46" t="s">
        <v>245</v>
      </c>
      <c r="B30" s="100">
        <v>75.602999999999994</v>
      </c>
      <c r="C30" s="94">
        <v>0</v>
      </c>
      <c r="D30" s="94">
        <v>0</v>
      </c>
      <c r="E30" s="94">
        <v>7.173</v>
      </c>
      <c r="F30" s="94">
        <v>40.387</v>
      </c>
      <c r="G30" s="94">
        <v>0</v>
      </c>
      <c r="H30" s="94">
        <v>0</v>
      </c>
      <c r="I30" s="94">
        <v>28.042999999999999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2880</v>
      </c>
      <c r="C32" s="94">
        <v>399</v>
      </c>
      <c r="D32" s="94">
        <v>1166</v>
      </c>
      <c r="E32" s="94">
        <v>85</v>
      </c>
      <c r="F32" s="94">
        <v>0</v>
      </c>
      <c r="G32" s="94">
        <v>1169</v>
      </c>
      <c r="H32" s="94">
        <v>19</v>
      </c>
      <c r="I32" s="94">
        <v>0</v>
      </c>
      <c r="J32" s="100">
        <v>42</v>
      </c>
    </row>
    <row r="33" spans="1:10" ht="16.5" customHeight="1" x14ac:dyDescent="0.3">
      <c r="A33" s="46" t="s">
        <v>248</v>
      </c>
      <c r="B33" s="6">
        <v>17492</v>
      </c>
      <c r="C33" s="102">
        <v>6076</v>
      </c>
      <c r="D33" s="102">
        <v>1039</v>
      </c>
      <c r="E33" s="102">
        <v>4537</v>
      </c>
      <c r="F33" s="102">
        <v>10</v>
      </c>
      <c r="G33" s="102">
        <v>0</v>
      </c>
      <c r="H33" s="102">
        <v>4363</v>
      </c>
      <c r="I33" s="102">
        <v>0</v>
      </c>
      <c r="J33" s="6">
        <v>1467</v>
      </c>
    </row>
    <row r="34" spans="1:10" ht="16.5" customHeight="1" x14ac:dyDescent="0.3">
      <c r="A34" s="46" t="s">
        <v>249</v>
      </c>
      <c r="B34" s="100">
        <v>5476.1177960001496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584.752965839637</v>
      </c>
      <c r="J34" s="100">
        <v>4891.3648301605099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8608.8407000000007</v>
      </c>
      <c r="C36" s="94">
        <v>955.1558</v>
      </c>
      <c r="D36" s="94">
        <v>377.0829</v>
      </c>
      <c r="E36" s="94">
        <v>3121.0169000000001</v>
      </c>
      <c r="F36" s="94">
        <v>22.921399999999998</v>
      </c>
      <c r="G36" s="94">
        <v>16.861499999999999</v>
      </c>
      <c r="H36" s="94">
        <v>107.9455</v>
      </c>
      <c r="I36" s="94">
        <v>1955.2593999999999</v>
      </c>
      <c r="J36" s="100">
        <v>2052.5972999999999</v>
      </c>
    </row>
  </sheetData>
  <sheetProtection algorithmName="SHA-512" hashValue="PAKuF27bhkIfs1LS/zA0HMsPyZ2DaHBopKgcrvpAHHFGivWZYd+ZfS+thgynGCFols3tzp/uN2EnRRUkSomDyw==" saltValue="cqihMxkcETYPTPUMjjZvLQ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N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Contents'!C47</f>
        <v>Table 2.25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Contents'!A47&amp;", "&amp;'Table of Contents'!A3</f>
        <v>AIF: Total Redemptions of Other Funds, 2016:Q4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f>#REF!</f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f>#REF!</f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f>#REF!</f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0.5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0.2</v>
      </c>
      <c r="I12" s="32">
        <v>0</v>
      </c>
      <c r="J12" s="113">
        <v>0.3</v>
      </c>
      <c r="K12" s="118" t="e">
        <f>#REF!</f>
        <v>#REF!</v>
      </c>
      <c r="L12" s="33">
        <v>3</v>
      </c>
      <c r="M12" s="113">
        <v>0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f>#REF!</f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2285.8040000000001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331.613</v>
      </c>
      <c r="J14" s="113">
        <v>1954.191</v>
      </c>
      <c r="K14" s="118" t="e">
        <f>#REF!</f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f>#REF!</f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4">
        <v>0</v>
      </c>
      <c r="K17" s="118" t="e">
        <f>#REF!</f>
        <v>#REF!</v>
      </c>
      <c r="L17" s="119">
        <v>0</v>
      </c>
      <c r="M17" s="114">
        <v>0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f>#REF!</f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f>#REF!</f>
        <v>#REF!</v>
      </c>
      <c r="L19" s="119">
        <v>0</v>
      </c>
      <c r="M19" s="114">
        <v>0</v>
      </c>
    </row>
    <row r="20" spans="1:13" ht="16.5" customHeight="1" x14ac:dyDescent="0.3">
      <c r="A20" s="46" t="s">
        <v>235</v>
      </c>
      <c r="B20" s="113">
        <v>46536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312.23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312.23</v>
      </c>
      <c r="J21" s="114">
        <v>0</v>
      </c>
      <c r="K21" s="118" t="e">
        <f>#REF!</f>
        <v>#REF!</v>
      </c>
      <c r="L21" s="119">
        <v>312.23</v>
      </c>
      <c r="M21" s="114">
        <v>0</v>
      </c>
    </row>
    <row r="22" spans="1:13" ht="16.5" customHeight="1" x14ac:dyDescent="0.3">
      <c r="A22" s="46" t="s">
        <v>237</v>
      </c>
      <c r="B22" s="113">
        <v>37.07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1.5</v>
      </c>
      <c r="J22" s="113">
        <v>35.57</v>
      </c>
      <c r="K22" s="118" t="e">
        <f>#REF!</f>
        <v>#REF!</v>
      </c>
      <c r="L22" s="33">
        <v>35.57</v>
      </c>
      <c r="M22" s="113">
        <v>0</v>
      </c>
    </row>
    <row r="23" spans="1:13" ht="16.5" customHeight="1" x14ac:dyDescent="0.3">
      <c r="A23" s="46" t="s">
        <v>238</v>
      </c>
      <c r="B23" s="114">
        <v>8032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524</v>
      </c>
      <c r="I23" s="115">
        <v>0</v>
      </c>
      <c r="J23" s="114">
        <v>7508</v>
      </c>
      <c r="K23" s="118" t="e">
        <f>#REF!</f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393.55579864370799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3.7810000000000001</v>
      </c>
      <c r="I24" s="32">
        <v>7.8795363539512397</v>
      </c>
      <c r="J24" s="113">
        <v>381.895262289757</v>
      </c>
      <c r="K24" s="118" t="e">
        <f>#REF!</f>
        <v>#REF!</v>
      </c>
      <c r="L24" s="33">
        <v>393.55479864370801</v>
      </c>
      <c r="M24" s="113">
        <v>1E-3</v>
      </c>
    </row>
    <row r="25" spans="1:13" ht="16.5" customHeight="1" x14ac:dyDescent="0.3">
      <c r="A25" s="46" t="s">
        <v>240</v>
      </c>
      <c r="B25" s="114">
        <v>4485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1340</v>
      </c>
      <c r="I25" s="115">
        <v>271</v>
      </c>
      <c r="J25" s="114">
        <v>2874</v>
      </c>
      <c r="K25" s="118" t="e">
        <f>#REF!</f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2831.6860000000001</v>
      </c>
      <c r="C27" s="115">
        <v>0</v>
      </c>
      <c r="D27" s="115">
        <v>0</v>
      </c>
      <c r="E27" s="115">
        <v>0</v>
      </c>
      <c r="F27" s="115">
        <v>0</v>
      </c>
      <c r="G27" s="115">
        <v>209.703</v>
      </c>
      <c r="H27" s="115">
        <v>2593.1799999999998</v>
      </c>
      <c r="I27" s="115">
        <v>0</v>
      </c>
      <c r="J27" s="114">
        <v>28.803000000000001</v>
      </c>
      <c r="K27" s="118" t="e">
        <f>#REF!</f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139.98124636</v>
      </c>
      <c r="C28" s="32">
        <v>0</v>
      </c>
      <c r="D28" s="32">
        <v>0</v>
      </c>
      <c r="E28" s="32">
        <v>0</v>
      </c>
      <c r="F28" s="32">
        <v>44.580450470000002</v>
      </c>
      <c r="G28" s="32">
        <v>0</v>
      </c>
      <c r="H28" s="32">
        <v>1.01976946</v>
      </c>
      <c r="I28" s="32">
        <v>0</v>
      </c>
      <c r="J28" s="113">
        <v>94.381026430000006</v>
      </c>
      <c r="K28" s="118" t="e">
        <f>#REF!</f>
        <v>#REF!</v>
      </c>
      <c r="L28" s="33">
        <v>139.98124636</v>
      </c>
      <c r="M28" s="113">
        <v>0</v>
      </c>
    </row>
    <row r="29" spans="1:13" ht="16.5" customHeight="1" x14ac:dyDescent="0.3">
      <c r="A29" s="46" t="s">
        <v>244</v>
      </c>
      <c r="B29" s="114">
        <v>12.29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12.29</v>
      </c>
      <c r="K29" s="118" t="e">
        <f>#REF!</f>
        <v>#REF!</v>
      </c>
      <c r="L29" s="119">
        <v>0</v>
      </c>
      <c r="M29" s="114">
        <v>12.29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f>#REF!</f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42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42</v>
      </c>
      <c r="J32" s="113">
        <v>0</v>
      </c>
      <c r="K32" s="118" t="e">
        <f>#REF!</f>
        <v>#REF!</v>
      </c>
      <c r="L32" s="33">
        <v>42</v>
      </c>
      <c r="M32" s="113">
        <v>0</v>
      </c>
    </row>
    <row r="33" spans="1:13" ht="16.5" customHeight="1" x14ac:dyDescent="0.3">
      <c r="A33" s="46" t="s">
        <v>248</v>
      </c>
      <c r="B33" s="114">
        <v>1467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1457</v>
      </c>
      <c r="J33" s="114">
        <v>10</v>
      </c>
      <c r="K33" s="118" t="e">
        <f>#REF!</f>
        <v>#REF!</v>
      </c>
      <c r="L33" s="119">
        <v>10</v>
      </c>
      <c r="M33" s="114">
        <v>0</v>
      </c>
    </row>
    <row r="34" spans="1:13" ht="16.5" customHeight="1" x14ac:dyDescent="0.3">
      <c r="A34" s="46" t="s">
        <v>249</v>
      </c>
      <c r="B34" s="113">
        <v>4891.3648301605099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73.154820288631797</v>
      </c>
      <c r="J34" s="113">
        <v>4818.2100098718802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f>#REF!</f>
        <v>#REF!</v>
      </c>
      <c r="L35" s="119">
        <v>0</v>
      </c>
      <c r="M35" s="114">
        <v>0</v>
      </c>
    </row>
    <row r="36" spans="1:13" ht="16.5" customHeight="1" x14ac:dyDescent="0.3">
      <c r="A36" s="46" t="s">
        <v>251</v>
      </c>
      <c r="B36" s="113">
        <v>2052.5972999999999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2052.5972999999999</v>
      </c>
      <c r="K36" s="118" t="e">
        <f>#REF!</f>
        <v>#REF!</v>
      </c>
      <c r="L36" s="33">
        <v>2052.5972999999999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aKK9+s2k2Y1sq4LmnFVh2WEd/jCIE6sdC92h1ZRUeQiCOPQ0ho+qBYtdt1KzONGht1NMjE+UgQVkdkk5J/ZbQ==" saltValue="tAsCccxwExy2EXcgzpsuMw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Contents'!C48</f>
        <v>Table 2.26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7036.701</v>
      </c>
      <c r="H14" s="94">
        <v>2952.06</v>
      </c>
      <c r="I14" s="94">
        <v>971.10299999999995</v>
      </c>
      <c r="J14" s="94">
        <v>3112.143</v>
      </c>
      <c r="K14" s="100">
        <v>1.395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1591.69</v>
      </c>
      <c r="H21" s="102">
        <v>0</v>
      </c>
      <c r="I21" s="102">
        <v>0</v>
      </c>
      <c r="J21" s="102">
        <v>1360.35</v>
      </c>
      <c r="K21" s="6">
        <v>231.34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8.42</v>
      </c>
      <c r="H22" s="94">
        <v>0</v>
      </c>
      <c r="I22" s="94">
        <v>0</v>
      </c>
      <c r="J22" s="94">
        <v>0</v>
      </c>
      <c r="K22" s="100">
        <v>8.42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6004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60.476223353951198</v>
      </c>
      <c r="H24" s="94">
        <v>0.186</v>
      </c>
      <c r="I24" s="94">
        <v>0.218</v>
      </c>
      <c r="J24" s="94">
        <v>0</v>
      </c>
      <c r="K24" s="100">
        <v>60.072223353951202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4003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1106.5730000000001</v>
      </c>
      <c r="H27" s="102">
        <v>655.06899999999996</v>
      </c>
      <c r="I27" s="102">
        <v>208.31100000000001</v>
      </c>
      <c r="J27" s="102">
        <v>120.404</v>
      </c>
      <c r="K27" s="6">
        <v>122.788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5.1681720799999997</v>
      </c>
      <c r="H28" s="94">
        <v>0</v>
      </c>
      <c r="I28" s="94">
        <v>0.44203907999999997</v>
      </c>
      <c r="J28" s="94">
        <v>0.24370165999999999</v>
      </c>
      <c r="K28" s="100">
        <v>4.4824313399999998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506</v>
      </c>
      <c r="C33" s="102">
        <v>506</v>
      </c>
      <c r="D33" s="102">
        <v>0</v>
      </c>
      <c r="E33" s="102">
        <v>0</v>
      </c>
      <c r="F33" s="108"/>
      <c r="G33" s="6">
        <v>3087</v>
      </c>
      <c r="H33" s="102">
        <v>883</v>
      </c>
      <c r="I33" s="102">
        <v>894</v>
      </c>
      <c r="J33" s="102">
        <v>1203</v>
      </c>
      <c r="K33" s="6">
        <v>107</v>
      </c>
    </row>
    <row r="34" spans="1:11" ht="16.5" customHeight="1" x14ac:dyDescent="0.3">
      <c r="A34" s="46" t="s">
        <v>249</v>
      </c>
      <c r="B34" s="100">
        <v>353.07349006882799</v>
      </c>
      <c r="C34" s="94">
        <v>0</v>
      </c>
      <c r="D34" s="94">
        <v>0</v>
      </c>
      <c r="E34" s="94">
        <v>353.07349006882799</v>
      </c>
      <c r="F34" s="108"/>
      <c r="G34" s="100">
        <v>721.89845973816296</v>
      </c>
      <c r="H34" s="94">
        <v>0</v>
      </c>
      <c r="I34" s="94">
        <v>0</v>
      </c>
      <c r="J34" s="94">
        <v>0</v>
      </c>
      <c r="K34" s="100">
        <v>721.89845973816296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4506.4727000000003</v>
      </c>
      <c r="H36" s="94">
        <v>428.82380000000001</v>
      </c>
      <c r="I36" s="94">
        <v>64.645899999999997</v>
      </c>
      <c r="J36" s="94">
        <v>2839.4358000000002</v>
      </c>
      <c r="K36" s="100">
        <v>1173.5672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UvML685wwNNdy+s6ZPiY2/UUUf2Q7IBQPtbz7qSI2/KDk8+H3qdZNUVFHAF8Py/y8C53jVJi4SY4RVRB0AH3g==" saltValue="QLk1nFVN1rsEI9lGF5ZciA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tr">
        <f>'Table of Contents'!C49</f>
        <v>Table 2.27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tr">
        <f>"AIF: "&amp;'Table of Contents'!A49&amp;", "&amp;'Table of Contents'!A3</f>
        <v>AIF: Total Redemptions of Institutional Funds, 2016:Q4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224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94">
        <v>76982.207999999999</v>
      </c>
      <c r="C14" s="94">
        <v>29320.687000000002</v>
      </c>
      <c r="D14" s="94">
        <v>38952.307999999997</v>
      </c>
      <c r="E14" s="94">
        <v>6249.8509999999997</v>
      </c>
      <c r="F14" s="94">
        <v>505.17099999999999</v>
      </c>
      <c r="G14" s="94">
        <v>0</v>
      </c>
      <c r="H14" s="94">
        <v>0</v>
      </c>
      <c r="I14" s="94">
        <v>0</v>
      </c>
      <c r="J14" s="94">
        <v>0</v>
      </c>
      <c r="K14" s="94">
        <v>1954.191</v>
      </c>
    </row>
    <row r="15" spans="1:11" ht="16.5" customHeight="1" x14ac:dyDescent="0.3">
      <c r="A15" s="46" t="s">
        <v>230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3">
      <c r="A18" s="46" t="s">
        <v>233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102">
        <v>1674.2</v>
      </c>
      <c r="C21" s="102">
        <v>0</v>
      </c>
      <c r="D21" s="102">
        <v>325.25</v>
      </c>
      <c r="E21" s="102">
        <v>1073.48</v>
      </c>
      <c r="F21" s="102">
        <v>0</v>
      </c>
      <c r="G21" s="102">
        <v>0</v>
      </c>
      <c r="H21" s="102">
        <v>0</v>
      </c>
      <c r="I21" s="102">
        <v>0</v>
      </c>
      <c r="J21" s="102">
        <v>275.47000000000003</v>
      </c>
      <c r="K21" s="102">
        <v>0</v>
      </c>
    </row>
    <row r="22" spans="1:11" ht="16.5" customHeight="1" x14ac:dyDescent="0.3">
      <c r="A22" s="46" t="s">
        <v>237</v>
      </c>
      <c r="B22" s="94">
        <v>0.2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0.2</v>
      </c>
    </row>
    <row r="23" spans="1:11" ht="16.5" customHeight="1" x14ac:dyDescent="0.3">
      <c r="A23" s="46" t="s">
        <v>238</v>
      </c>
      <c r="B23" s="102">
        <v>24083</v>
      </c>
      <c r="C23" s="102">
        <v>3496</v>
      </c>
      <c r="D23" s="102">
        <v>6346</v>
      </c>
      <c r="E23" s="102">
        <v>6240</v>
      </c>
      <c r="F23" s="102">
        <v>1182</v>
      </c>
      <c r="G23" s="102">
        <v>1106</v>
      </c>
      <c r="H23" s="102">
        <v>0</v>
      </c>
      <c r="I23" s="102">
        <v>345</v>
      </c>
      <c r="J23" s="102">
        <v>0</v>
      </c>
      <c r="K23" s="102">
        <v>5368</v>
      </c>
    </row>
    <row r="24" spans="1:11" ht="16.5" customHeight="1" x14ac:dyDescent="0.3">
      <c r="A24" s="46" t="s">
        <v>239</v>
      </c>
      <c r="B24" s="94">
        <v>522.06419097717196</v>
      </c>
      <c r="C24" s="94">
        <v>116.59383486</v>
      </c>
      <c r="D24" s="94">
        <v>42.838124270000002</v>
      </c>
      <c r="E24" s="94">
        <v>8.2490000000000006</v>
      </c>
      <c r="F24" s="94">
        <v>0</v>
      </c>
      <c r="G24" s="94">
        <v>8.5588493099999994</v>
      </c>
      <c r="H24" s="94">
        <v>0</v>
      </c>
      <c r="I24" s="94">
        <v>4.3405028934636203</v>
      </c>
      <c r="J24" s="94">
        <v>7.8795363539512397</v>
      </c>
      <c r="K24" s="94">
        <v>333.60434328975703</v>
      </c>
    </row>
    <row r="25" spans="1:11" ht="16.5" customHeight="1" x14ac:dyDescent="0.3">
      <c r="A25" s="46" t="s">
        <v>240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94">
        <v>3933.6395725320799</v>
      </c>
      <c r="C34" s="94">
        <v>0</v>
      </c>
      <c r="D34" s="94">
        <v>0</v>
      </c>
      <c r="E34" s="94">
        <v>0</v>
      </c>
      <c r="F34" s="94">
        <v>0</v>
      </c>
      <c r="G34" s="94">
        <v>569.29454682580001</v>
      </c>
      <c r="H34" s="94">
        <v>0</v>
      </c>
      <c r="I34" s="94">
        <v>0</v>
      </c>
      <c r="J34" s="94">
        <v>0</v>
      </c>
      <c r="K34" s="94">
        <v>3364.34502570628</v>
      </c>
    </row>
    <row r="35" spans="1:11" ht="16.5" customHeight="1" x14ac:dyDescent="0.3">
      <c r="A35" s="46" t="s">
        <v>250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7c+3Oie7NntiHaJ8waZN3PUL5O12kmubjnDX8GdIiUyf3iUGr7QZ09YCxKhTbb3D1WraCS9S7VuAVFxXlPyHmA==" saltValue="Vgz6QNtW7Fd1rhMWJjf5cg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N26"/>
  <sheetViews>
    <sheetView showGridLines="0" zoomScale="85" zoomScaleNormal="85" workbookViewId="0">
      <selection activeCell="D153" sqref="D153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tr">
        <f>'Table of Contents'!A3</f>
        <v>2016:Q4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0.5112997239</v>
      </c>
      <c r="C8" s="150"/>
      <c r="D8" s="149">
        <v>0.51129972400000001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0.92609742539999995</v>
      </c>
      <c r="C9" s="150"/>
      <c r="D9" s="151">
        <v>0.93118539899999997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3.69972992E-2</v>
      </c>
      <c r="C10" s="150"/>
      <c r="D10" s="152">
        <v>3.7008252999999998E-2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0.1344266703</v>
      </c>
      <c r="C11" s="150"/>
      <c r="D11" s="151">
        <v>0.13450984599999999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1.1506420583000001</v>
      </c>
      <c r="C12" s="150"/>
      <c r="D12" s="152">
        <v>1.167978696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0.13293099550000001</v>
      </c>
      <c r="C13" s="150"/>
      <c r="D13" s="151">
        <v>0.132280381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3.232689E-3</v>
      </c>
      <c r="C14" s="150"/>
      <c r="D14" s="152">
        <v>3.2275759999999998E-3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0.1106647632</v>
      </c>
      <c r="C15" s="150"/>
      <c r="D15" s="151">
        <v>0.110055798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0.2283991504</v>
      </c>
      <c r="C16" s="150"/>
      <c r="D16" s="152">
        <v>0.226741945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0.22188200320000001</v>
      </c>
      <c r="C17" s="150"/>
      <c r="D17" s="151">
        <v>0.22031284400000001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0.1024863181</v>
      </c>
      <c r="C18" s="150"/>
      <c r="D18" s="152">
        <v>0.104684638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0.28213519920000002</v>
      </c>
      <c r="C19" s="150"/>
      <c r="D19" s="151">
        <v>0.26974535999999999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jfZtirfPXO1lFsOrw+UXSW1zVYjyRZ2yiU4BjVEVEelN6nOgZeIhP6egB5HbbGS6cHVb3glMrfySptLaG1qYug==" saltValue="97sBcV7h5MU20N/4T41BXQ==" spinCount="100000" sheet="1" objects="1" scenarios="1"/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Contents'!B13</f>
        <v>Table 1.5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14234.191000000001</v>
      </c>
      <c r="H8" s="102">
        <v>2883.9389999999999</v>
      </c>
      <c r="I8" s="102">
        <v>636.21</v>
      </c>
      <c r="J8" s="102">
        <v>10714.041999999999</v>
      </c>
      <c r="K8" s="6">
        <v>0</v>
      </c>
    </row>
    <row r="9" spans="1:11" ht="16.5" customHeight="1" x14ac:dyDescent="0.3">
      <c r="A9" s="46" t="s">
        <v>224</v>
      </c>
      <c r="B9" s="100">
        <v>260.30178909900002</v>
      </c>
      <c r="C9" s="94">
        <v>260.30178909900002</v>
      </c>
      <c r="D9" s="94">
        <v>0</v>
      </c>
      <c r="E9" s="100">
        <v>0</v>
      </c>
      <c r="F9" s="108"/>
      <c r="G9" s="100">
        <v>30331.708681218999</v>
      </c>
      <c r="H9" s="94">
        <v>507.628826855</v>
      </c>
      <c r="I9" s="94">
        <v>1507.1196568570001</v>
      </c>
      <c r="J9" s="94">
        <v>28299.007345686001</v>
      </c>
      <c r="K9" s="100">
        <v>17.952851820999999</v>
      </c>
    </row>
    <row r="10" spans="1:11" ht="16.5" customHeight="1" x14ac:dyDescent="0.3">
      <c r="A10" s="46" t="s">
        <v>225</v>
      </c>
      <c r="B10" s="6">
        <v>13.03</v>
      </c>
      <c r="C10" s="102">
        <v>13.03</v>
      </c>
      <c r="D10" s="102">
        <v>0</v>
      </c>
      <c r="E10" s="6">
        <v>0</v>
      </c>
      <c r="F10" s="108"/>
      <c r="G10" s="6">
        <v>2.83</v>
      </c>
      <c r="H10" s="102">
        <v>2.83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767.48</v>
      </c>
      <c r="H13" s="94">
        <v>0</v>
      </c>
      <c r="I13" s="94">
        <v>0</v>
      </c>
      <c r="J13" s="94">
        <v>0</v>
      </c>
      <c r="K13" s="100">
        <v>767.48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6545.18</v>
      </c>
      <c r="H14" s="102">
        <v>722.32</v>
      </c>
      <c r="I14" s="102">
        <v>2809.8</v>
      </c>
      <c r="J14" s="102">
        <v>3013.07</v>
      </c>
      <c r="K14" s="6">
        <v>0</v>
      </c>
    </row>
    <row r="15" spans="1:11" ht="16.5" customHeight="1" x14ac:dyDescent="0.3">
      <c r="A15" s="46" t="s">
        <v>230</v>
      </c>
      <c r="B15" s="100">
        <v>197.14528300000001</v>
      </c>
      <c r="C15" s="94">
        <v>197.14528300000001</v>
      </c>
      <c r="D15" s="94">
        <v>0</v>
      </c>
      <c r="E15" s="100">
        <v>0</v>
      </c>
      <c r="F15" s="108"/>
      <c r="G15" s="100">
        <v>11461.33144</v>
      </c>
      <c r="H15" s="94">
        <v>1365.445007</v>
      </c>
      <c r="I15" s="94">
        <v>1111.8491140000001</v>
      </c>
      <c r="J15" s="94">
        <v>8984.0373189999991</v>
      </c>
      <c r="K15" s="100">
        <v>0</v>
      </c>
    </row>
    <row r="16" spans="1:11" ht="16.5" customHeight="1" x14ac:dyDescent="0.3">
      <c r="A16" s="46" t="s">
        <v>231</v>
      </c>
      <c r="B16" s="6">
        <v>70198</v>
      </c>
      <c r="C16" s="102">
        <v>53145</v>
      </c>
      <c r="D16" s="102">
        <v>12723</v>
      </c>
      <c r="E16" s="6">
        <v>4330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48782.862999999998</v>
      </c>
      <c r="C17" s="94">
        <v>42085.038999999997</v>
      </c>
      <c r="D17" s="94">
        <v>5413.491</v>
      </c>
      <c r="E17" s="100">
        <v>1284.3330000000001</v>
      </c>
      <c r="F17" s="108"/>
      <c r="G17" s="100">
        <v>17602.259999999998</v>
      </c>
      <c r="H17" s="94">
        <v>3277.6480000000001</v>
      </c>
      <c r="I17" s="94">
        <v>259.02199999999999</v>
      </c>
      <c r="J17" s="94">
        <v>13902.23</v>
      </c>
      <c r="K17" s="100">
        <v>163.36000000000001</v>
      </c>
    </row>
    <row r="18" spans="1:11" ht="16.5" customHeight="1" x14ac:dyDescent="0.3">
      <c r="A18" s="46" t="s">
        <v>233</v>
      </c>
      <c r="B18" s="6">
        <v>29.030999999999999</v>
      </c>
      <c r="C18" s="102">
        <v>29.030999999999999</v>
      </c>
      <c r="D18" s="102">
        <v>0</v>
      </c>
      <c r="E18" s="6">
        <v>0</v>
      </c>
      <c r="F18" s="108"/>
      <c r="G18" s="6">
        <v>447.39299999999997</v>
      </c>
      <c r="H18" s="102">
        <v>197.84</v>
      </c>
      <c r="I18" s="102">
        <v>69.174999999999997</v>
      </c>
      <c r="J18" s="102">
        <v>180.37799999999999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288038</v>
      </c>
      <c r="C20" s="102">
        <v>182022</v>
      </c>
      <c r="D20" s="102">
        <v>97748</v>
      </c>
      <c r="E20" s="6">
        <v>8268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42689.440000000002</v>
      </c>
      <c r="H21" s="94">
        <v>362.48</v>
      </c>
      <c r="I21" s="94">
        <v>1174.4000000000001</v>
      </c>
      <c r="J21" s="94">
        <v>41152.559999999998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225.44</v>
      </c>
      <c r="H22" s="102">
        <v>0</v>
      </c>
      <c r="I22" s="102">
        <v>11.68</v>
      </c>
      <c r="J22" s="102">
        <v>0</v>
      </c>
      <c r="K22" s="6">
        <v>213.76</v>
      </c>
    </row>
    <row r="23" spans="1:11" ht="16.5" customHeight="1" x14ac:dyDescent="0.3">
      <c r="A23" s="46" t="s">
        <v>238</v>
      </c>
      <c r="B23" s="100">
        <v>82161.899999999994</v>
      </c>
      <c r="C23" s="94">
        <v>0</v>
      </c>
      <c r="D23" s="94">
        <v>0</v>
      </c>
      <c r="E23" s="100">
        <v>0</v>
      </c>
      <c r="F23" s="108"/>
      <c r="G23" s="100">
        <v>127717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3.4169999999999998</v>
      </c>
      <c r="H24" s="102">
        <v>0</v>
      </c>
      <c r="I24" s="102">
        <v>0</v>
      </c>
      <c r="J24" s="102">
        <v>0</v>
      </c>
      <c r="K24" s="6">
        <v>3.4169999999999998</v>
      </c>
    </row>
    <row r="25" spans="1:11" ht="16.5" customHeight="1" x14ac:dyDescent="0.3">
      <c r="A25" s="46" t="s">
        <v>240</v>
      </c>
      <c r="B25" s="100">
        <v>1519</v>
      </c>
      <c r="C25" s="94">
        <v>0</v>
      </c>
      <c r="D25" s="94">
        <v>0</v>
      </c>
      <c r="E25" s="100">
        <v>0</v>
      </c>
      <c r="F25" s="108"/>
      <c r="G25" s="100">
        <v>2424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269.87</v>
      </c>
      <c r="H27" s="94">
        <v>33.380000000000003</v>
      </c>
      <c r="I27" s="94">
        <v>6.16</v>
      </c>
      <c r="J27" s="94">
        <v>139.74</v>
      </c>
      <c r="K27" s="100">
        <v>90.58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1888.9132058499999</v>
      </c>
      <c r="H28" s="102">
        <v>0</v>
      </c>
      <c r="I28" s="102">
        <v>0</v>
      </c>
      <c r="J28" s="102">
        <v>1888.9132058499999</v>
      </c>
      <c r="K28" s="6">
        <v>0</v>
      </c>
    </row>
    <row r="29" spans="1:11" ht="16.5" customHeight="1" x14ac:dyDescent="0.3">
      <c r="A29" s="46" t="s">
        <v>244</v>
      </c>
      <c r="B29" s="100">
        <v>51.33</v>
      </c>
      <c r="C29" s="94">
        <v>51.33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65.793400000000005</v>
      </c>
      <c r="H31" s="94">
        <v>63.690100000000001</v>
      </c>
      <c r="I31" s="94">
        <v>0</v>
      </c>
      <c r="J31" s="94">
        <v>2.1032999999999999</v>
      </c>
      <c r="K31" s="100">
        <v>0</v>
      </c>
    </row>
    <row r="32" spans="1:11" ht="16.5" customHeight="1" x14ac:dyDescent="0.3">
      <c r="A32" s="46" t="s">
        <v>247</v>
      </c>
      <c r="B32" s="6">
        <v>313</v>
      </c>
      <c r="C32" s="102">
        <v>313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2452.13</v>
      </c>
      <c r="C33" s="94">
        <v>2452.13</v>
      </c>
      <c r="D33" s="94">
        <v>0</v>
      </c>
      <c r="E33" s="100">
        <v>0</v>
      </c>
      <c r="F33" s="108"/>
      <c r="G33" s="100">
        <v>24426.38</v>
      </c>
      <c r="H33" s="94">
        <v>5405.91</v>
      </c>
      <c r="I33" s="94">
        <v>7608.06</v>
      </c>
      <c r="J33" s="94">
        <v>11412.41</v>
      </c>
      <c r="K33" s="100">
        <v>0</v>
      </c>
    </row>
    <row r="34" spans="1:11" ht="16.5" customHeight="1" x14ac:dyDescent="0.3">
      <c r="A34" s="46" t="s">
        <v>249</v>
      </c>
      <c r="B34" s="6">
        <v>3858.5</v>
      </c>
      <c r="C34" s="102">
        <v>2719.36</v>
      </c>
      <c r="D34" s="102">
        <v>15.13</v>
      </c>
      <c r="E34" s="6">
        <v>1124.01</v>
      </c>
      <c r="F34" s="108"/>
      <c r="G34" s="6">
        <v>17576.5</v>
      </c>
      <c r="H34" s="102">
        <v>1652.39</v>
      </c>
      <c r="I34" s="102">
        <v>12158.49</v>
      </c>
      <c r="J34" s="102">
        <v>2948.86</v>
      </c>
      <c r="K34" s="6">
        <v>816.76</v>
      </c>
    </row>
    <row r="35" spans="1:11" ht="16.5" customHeight="1" x14ac:dyDescent="0.3">
      <c r="A35" s="46" t="s">
        <v>250</v>
      </c>
      <c r="B35" s="100">
        <v>38.06</v>
      </c>
      <c r="C35" s="94">
        <v>0</v>
      </c>
      <c r="D35" s="94">
        <v>0</v>
      </c>
      <c r="E35" s="100">
        <v>0</v>
      </c>
      <c r="F35" s="108"/>
      <c r="G35" s="100">
        <v>100.63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32227.83</v>
      </c>
      <c r="H36" s="102">
        <v>10325.26</v>
      </c>
      <c r="I36" s="102">
        <v>2006.07</v>
      </c>
      <c r="J36" s="102">
        <v>7197.88</v>
      </c>
      <c r="K36" s="6">
        <v>12698.61</v>
      </c>
    </row>
    <row r="37" spans="1:11" ht="16.5" customHeight="1" x14ac:dyDescent="0.3">
      <c r="A37" s="47" t="s">
        <v>77</v>
      </c>
      <c r="B37" s="103">
        <v>497912.291072099</v>
      </c>
      <c r="C37" s="97">
        <v>283287.367072099</v>
      </c>
      <c r="D37" s="97">
        <v>115899.621</v>
      </c>
      <c r="E37" s="103">
        <v>15006.343000000001</v>
      </c>
      <c r="F37" s="109"/>
      <c r="G37" s="103">
        <v>331007.58772706898</v>
      </c>
      <c r="H37" s="97">
        <v>26800.760933854999</v>
      </c>
      <c r="I37" s="97">
        <v>29358.035770857001</v>
      </c>
      <c r="J37" s="97">
        <v>129835.231170536</v>
      </c>
      <c r="K37" s="103">
        <v>14771.919851821</v>
      </c>
    </row>
    <row r="38" spans="1:11" ht="16.5" customHeight="1" x14ac:dyDescent="0.3">
      <c r="A38" s="6"/>
      <c r="B38" s="6">
        <v>0</v>
      </c>
      <c r="C38" s="102">
        <v>0</v>
      </c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drqkYy3qes8AWUeimuSvwtVRnZl+ci2QzHzFxG9ok0WMnWYQrEL3Oo7DGXBcYartp/uxDCqF0VzuLG3g8fSgA==" saltValue="xkOBmz3EmOACZ1hpYU5+3A==" spinCount="100000" sheet="1" objects="1" scenarios="1"/>
  <mergeCells count="1">
    <mergeCell ref="A1:B1"/>
  </mergeCells>
  <conditionalFormatting sqref="B8:K36 B38:K38">
    <cfRule type="cellIs" dxfId="420" priority="22" operator="between">
      <formula>0</formula>
      <formula>0.1</formula>
    </cfRule>
    <cfRule type="cellIs" dxfId="419" priority="23" operator="lessThan">
      <formula>0</formula>
    </cfRule>
    <cfRule type="cellIs" dxfId="418" priority="24" operator="greaterThanOrEqual">
      <formula>0.1</formula>
    </cfRule>
  </conditionalFormatting>
  <conditionalFormatting sqref="A1:XFD6 A7 F7 L7:XFD7 B8:XFD36 A38:XFD1048576 L37:XFD37">
    <cfRule type="cellIs" dxfId="417" priority="21" operator="between">
      <formula>-0.1</formula>
      <formula>0</formula>
    </cfRule>
  </conditionalFormatting>
  <conditionalFormatting sqref="B7:C7">
    <cfRule type="cellIs" dxfId="416" priority="20" operator="between">
      <formula>-0.1</formula>
      <formula>0</formula>
    </cfRule>
  </conditionalFormatting>
  <conditionalFormatting sqref="D7:E7">
    <cfRule type="cellIs" dxfId="415" priority="19" operator="between">
      <formula>-0.1</formula>
      <formula>0</formula>
    </cfRule>
  </conditionalFormatting>
  <conditionalFormatting sqref="K7">
    <cfRule type="cellIs" dxfId="414" priority="16" operator="between">
      <formula>-0.1</formula>
      <formula>0</formula>
    </cfRule>
  </conditionalFormatting>
  <conditionalFormatting sqref="A8:A36">
    <cfRule type="cellIs" dxfId="413" priority="15" operator="between">
      <formula>-0.1</formula>
      <formula>0</formula>
    </cfRule>
  </conditionalFormatting>
  <conditionalFormatting sqref="G7:H7">
    <cfRule type="cellIs" dxfId="412" priority="18" operator="between">
      <formula>-0.1</formula>
      <formula>0</formula>
    </cfRule>
  </conditionalFormatting>
  <conditionalFormatting sqref="I7:J7">
    <cfRule type="cellIs" dxfId="411" priority="17" operator="between">
      <formula>-0.1</formula>
      <formula>0</formula>
    </cfRule>
  </conditionalFormatting>
  <conditionalFormatting sqref="A37">
    <cfRule type="cellIs" dxfId="410" priority="5" operator="between">
      <formula>-0.1</formula>
      <formula>0</formula>
    </cfRule>
  </conditionalFormatting>
  <conditionalFormatting sqref="B37:K37">
    <cfRule type="cellIs" dxfId="409" priority="2" operator="between">
      <formula>0</formula>
      <formula>0.1</formula>
    </cfRule>
    <cfRule type="cellIs" dxfId="408" priority="3" operator="lessThan">
      <formula>0</formula>
    </cfRule>
    <cfRule type="cellIs" dxfId="407" priority="4" operator="greaterThanOrEqual">
      <formula>0.1</formula>
    </cfRule>
  </conditionalFormatting>
  <conditionalFormatting sqref="B37:K37">
    <cfRule type="cellIs" dxfId="40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8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Contents'!B16</f>
        <v>Table 1.6</v>
      </c>
      <c r="B1" s="168"/>
      <c r="C1" s="59"/>
    </row>
    <row r="2" spans="1:9" ht="16.5" customHeight="1" x14ac:dyDescent="0.3">
      <c r="A2" s="4" t="str">
        <f>"UCITS: "&amp;'Table of Contents'!A16&amp;", "&amp;'Table of Contents'!A3</f>
        <v>UCITS: Total Net Sales, 2016:Q4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-652.93700000000001</v>
      </c>
      <c r="C8" s="102">
        <v>131.67500000000001</v>
      </c>
      <c r="D8" s="102">
        <v>-381.24299999999999</v>
      </c>
      <c r="E8" s="102">
        <v>-295.58199999999999</v>
      </c>
      <c r="F8" s="102">
        <v>-13.625</v>
      </c>
      <c r="G8" s="102">
        <v>-71.153999999999996</v>
      </c>
      <c r="H8" s="102">
        <v>16.949000000000002</v>
      </c>
      <c r="I8" s="6">
        <v>-39.957000000000001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44.7</v>
      </c>
      <c r="C10" s="102">
        <v>16.91</v>
      </c>
      <c r="D10" s="102">
        <v>-0.13</v>
      </c>
      <c r="E10" s="102">
        <v>19.93</v>
      </c>
      <c r="F10" s="102">
        <v>8.18</v>
      </c>
      <c r="G10" s="102">
        <v>0</v>
      </c>
      <c r="H10" s="102">
        <v>0</v>
      </c>
      <c r="I10" s="6">
        <v>-0.18</v>
      </c>
    </row>
    <row r="11" spans="1:9" ht="16.5" customHeight="1" x14ac:dyDescent="0.3">
      <c r="A11" s="46" t="s">
        <v>226</v>
      </c>
      <c r="B11" s="100">
        <v>559.58000000000004</v>
      </c>
      <c r="C11" s="94">
        <v>1.54</v>
      </c>
      <c r="D11" s="94">
        <v>330.16</v>
      </c>
      <c r="E11" s="94">
        <v>-0.28000000000000003</v>
      </c>
      <c r="F11" s="94">
        <v>241.57</v>
      </c>
      <c r="G11" s="94">
        <v>0</v>
      </c>
      <c r="H11" s="94">
        <v>0</v>
      </c>
      <c r="I11" s="100">
        <v>-13.42</v>
      </c>
    </row>
    <row r="12" spans="1:9" ht="16.5" customHeight="1" x14ac:dyDescent="0.3">
      <c r="A12" s="46" t="s">
        <v>227</v>
      </c>
      <c r="B12" s="6">
        <v>18</v>
      </c>
      <c r="C12" s="102">
        <v>18</v>
      </c>
      <c r="D12" s="102">
        <v>2</v>
      </c>
      <c r="E12" s="102">
        <v>-2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356.95</v>
      </c>
      <c r="C13" s="94">
        <v>38.93</v>
      </c>
      <c r="D13" s="94">
        <v>91.26</v>
      </c>
      <c r="E13" s="94">
        <v>193.2</v>
      </c>
      <c r="F13" s="94">
        <v>2.06</v>
      </c>
      <c r="G13" s="94">
        <v>-0.03</v>
      </c>
      <c r="H13" s="94">
        <v>0</v>
      </c>
      <c r="I13" s="100">
        <v>31.53</v>
      </c>
    </row>
    <row r="14" spans="1:9" ht="16.5" customHeight="1" x14ac:dyDescent="0.3">
      <c r="A14" s="46" t="s">
        <v>229</v>
      </c>
      <c r="B14" s="6">
        <v>2648.17</v>
      </c>
      <c r="C14" s="102">
        <v>1278.68</v>
      </c>
      <c r="D14" s="102">
        <v>736.22</v>
      </c>
      <c r="E14" s="102">
        <v>590.16</v>
      </c>
      <c r="F14" s="102">
        <v>-1.06</v>
      </c>
      <c r="G14" s="102">
        <v>0</v>
      </c>
      <c r="H14" s="102">
        <v>0</v>
      </c>
      <c r="I14" s="6">
        <v>44.17</v>
      </c>
    </row>
    <row r="15" spans="1:9" ht="16.5" customHeight="1" x14ac:dyDescent="0.3">
      <c r="A15" s="46" t="s">
        <v>230</v>
      </c>
      <c r="B15" s="100">
        <v>1561.155728</v>
      </c>
      <c r="C15" s="94">
        <v>839.55357170000002</v>
      </c>
      <c r="D15" s="94">
        <v>551.06416790000003</v>
      </c>
      <c r="E15" s="94">
        <v>138.17089319999999</v>
      </c>
      <c r="F15" s="94">
        <v>36.886392970000003</v>
      </c>
      <c r="G15" s="94">
        <v>0</v>
      </c>
      <c r="H15" s="94">
        <v>0</v>
      </c>
      <c r="I15" s="100">
        <v>-4.5192972899999999</v>
      </c>
    </row>
    <row r="16" spans="1:9" ht="16.5" customHeight="1" x14ac:dyDescent="0.3">
      <c r="A16" s="46" t="s">
        <v>231</v>
      </c>
      <c r="B16" s="6">
        <v>8300</v>
      </c>
      <c r="C16" s="102">
        <v>1400</v>
      </c>
      <c r="D16" s="102">
        <v>3300</v>
      </c>
      <c r="E16" s="102">
        <v>200</v>
      </c>
      <c r="F16" s="102">
        <v>3400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4544.1289999999999</v>
      </c>
      <c r="C17" s="94">
        <v>3427.5239999999999</v>
      </c>
      <c r="D17" s="94">
        <v>-462.12799999999999</v>
      </c>
      <c r="E17" s="94">
        <v>1888.5989999999999</v>
      </c>
      <c r="F17" s="94">
        <v>-94.1</v>
      </c>
      <c r="G17" s="94">
        <v>0</v>
      </c>
      <c r="H17" s="94">
        <v>-15.209</v>
      </c>
      <c r="I17" s="100">
        <v>-200.55699999999999</v>
      </c>
    </row>
    <row r="18" spans="1:9" ht="16.5" customHeight="1" x14ac:dyDescent="0.3">
      <c r="A18" s="46" t="s">
        <v>233</v>
      </c>
      <c r="B18" s="6">
        <v>-109.24299999999999</v>
      </c>
      <c r="C18" s="102">
        <v>-19.463999999999999</v>
      </c>
      <c r="D18" s="102">
        <v>-22.716999999999999</v>
      </c>
      <c r="E18" s="102">
        <v>-13.975</v>
      </c>
      <c r="F18" s="102">
        <v>-50.96</v>
      </c>
      <c r="G18" s="102">
        <v>0</v>
      </c>
      <c r="H18" s="102">
        <v>0</v>
      </c>
      <c r="I18" s="6">
        <v>-2.12</v>
      </c>
    </row>
    <row r="19" spans="1:9" ht="16.5" customHeight="1" x14ac:dyDescent="0.3">
      <c r="A19" s="46" t="s">
        <v>234</v>
      </c>
      <c r="B19" s="100">
        <v>17.100000000000001</v>
      </c>
      <c r="C19" s="94">
        <v>2.72</v>
      </c>
      <c r="D19" s="94">
        <v>5.74</v>
      </c>
      <c r="E19" s="94">
        <v>-0.42</v>
      </c>
      <c r="F19" s="94">
        <v>0</v>
      </c>
      <c r="G19" s="94">
        <v>0</v>
      </c>
      <c r="H19" s="94">
        <v>10.45</v>
      </c>
      <c r="I19" s="100">
        <v>-1.39</v>
      </c>
    </row>
    <row r="20" spans="1:9" ht="16.5" customHeight="1" x14ac:dyDescent="0.3">
      <c r="A20" s="46" t="s">
        <v>235</v>
      </c>
      <c r="B20" s="6">
        <v>46808</v>
      </c>
      <c r="C20" s="102">
        <v>10526</v>
      </c>
      <c r="D20" s="102">
        <v>11643</v>
      </c>
      <c r="E20" s="102">
        <v>2039</v>
      </c>
      <c r="F20" s="102">
        <v>22578</v>
      </c>
      <c r="G20" s="102">
        <v>0</v>
      </c>
      <c r="H20" s="102">
        <v>0</v>
      </c>
      <c r="I20" s="6">
        <v>20</v>
      </c>
    </row>
    <row r="21" spans="1:9" ht="16.5" customHeight="1" x14ac:dyDescent="0.3">
      <c r="A21" s="46" t="s">
        <v>236</v>
      </c>
      <c r="B21" s="100">
        <v>4127.29</v>
      </c>
      <c r="C21" s="94">
        <v>-433.22</v>
      </c>
      <c r="D21" s="94">
        <v>580.29</v>
      </c>
      <c r="E21" s="94">
        <v>9074.7199999999993</v>
      </c>
      <c r="F21" s="94">
        <v>-841.4</v>
      </c>
      <c r="G21" s="94">
        <v>-154.49</v>
      </c>
      <c r="H21" s="94">
        <v>-4098.6099999999997</v>
      </c>
      <c r="I21" s="100">
        <v>0</v>
      </c>
    </row>
    <row r="22" spans="1:9" ht="16.5" customHeight="1" x14ac:dyDescent="0.3">
      <c r="A22" s="46" t="s">
        <v>237</v>
      </c>
      <c r="B22" s="6">
        <v>472.77</v>
      </c>
      <c r="C22" s="102">
        <v>261.2</v>
      </c>
      <c r="D22" s="102">
        <v>464.21</v>
      </c>
      <c r="E22" s="102">
        <v>-20.99</v>
      </c>
      <c r="F22" s="102">
        <v>-1.01</v>
      </c>
      <c r="G22" s="102">
        <v>0</v>
      </c>
      <c r="H22" s="102">
        <v>-0.15</v>
      </c>
      <c r="I22" s="6">
        <v>-230.48</v>
      </c>
    </row>
    <row r="23" spans="1:9" ht="16.5" customHeight="1" x14ac:dyDescent="0.3">
      <c r="A23" s="46" t="s">
        <v>238</v>
      </c>
      <c r="B23" s="100">
        <v>-976.00000000007003</v>
      </c>
      <c r="C23" s="94">
        <v>-5514</v>
      </c>
      <c r="D23" s="94">
        <v>-5164</v>
      </c>
      <c r="E23" s="94">
        <v>-475.00000000001</v>
      </c>
      <c r="F23" s="94">
        <v>9487.99999999994</v>
      </c>
      <c r="G23" s="94">
        <v>0</v>
      </c>
      <c r="H23" s="94">
        <v>0</v>
      </c>
      <c r="I23" s="100">
        <v>688.99999999999795</v>
      </c>
    </row>
    <row r="24" spans="1:9" ht="16.5" customHeight="1" x14ac:dyDescent="0.3">
      <c r="A24" s="46" t="s">
        <v>239</v>
      </c>
      <c r="B24" s="6">
        <v>-80.046000454297996</v>
      </c>
      <c r="C24" s="102">
        <v>5.1943575251699396</v>
      </c>
      <c r="D24" s="102">
        <v>13.423999999999999</v>
      </c>
      <c r="E24" s="102">
        <v>-98.150067109999995</v>
      </c>
      <c r="F24" s="102">
        <v>-5.7249999999999996</v>
      </c>
      <c r="G24" s="102">
        <v>0</v>
      </c>
      <c r="H24" s="102">
        <v>0.3</v>
      </c>
      <c r="I24" s="6">
        <v>5.2107091305319297</v>
      </c>
    </row>
    <row r="25" spans="1:9" ht="16.5" customHeight="1" x14ac:dyDescent="0.3">
      <c r="A25" s="46" t="s">
        <v>240</v>
      </c>
      <c r="B25" s="100">
        <v>-184</v>
      </c>
      <c r="C25" s="94">
        <v>64</v>
      </c>
      <c r="D25" s="94">
        <v>-245</v>
      </c>
      <c r="E25" s="94">
        <v>27</v>
      </c>
      <c r="F25" s="94">
        <v>0</v>
      </c>
      <c r="G25" s="94">
        <v>0</v>
      </c>
      <c r="H25" s="94">
        <v>0</v>
      </c>
      <c r="I25" s="100">
        <v>-30</v>
      </c>
    </row>
    <row r="26" spans="1:9" ht="16.5" customHeight="1" x14ac:dyDescent="0.3">
      <c r="A26" s="46" t="s">
        <v>241</v>
      </c>
      <c r="B26" s="6">
        <v>-111</v>
      </c>
      <c r="C26" s="102">
        <v>763.37</v>
      </c>
      <c r="D26" s="102">
        <v>-820.03</v>
      </c>
      <c r="E26" s="102">
        <v>31.1</v>
      </c>
      <c r="F26" s="102">
        <v>-22.8</v>
      </c>
      <c r="G26" s="102">
        <v>0</v>
      </c>
      <c r="H26" s="102">
        <v>0</v>
      </c>
      <c r="I26" s="6">
        <v>-62.64</v>
      </c>
    </row>
    <row r="27" spans="1:9" ht="16.5" customHeight="1" x14ac:dyDescent="0.3">
      <c r="A27" s="46" t="s">
        <v>242</v>
      </c>
      <c r="B27" s="100">
        <v>-208.65</v>
      </c>
      <c r="C27" s="94">
        <v>-108.94</v>
      </c>
      <c r="D27" s="94">
        <v>18.11</v>
      </c>
      <c r="E27" s="94">
        <v>-90.1</v>
      </c>
      <c r="F27" s="94">
        <v>-61.37</v>
      </c>
      <c r="G27" s="94">
        <v>0</v>
      </c>
      <c r="H27" s="94">
        <v>19.11</v>
      </c>
      <c r="I27" s="100">
        <v>14.53</v>
      </c>
    </row>
    <row r="28" spans="1:9" ht="16.5" customHeight="1" x14ac:dyDescent="0.3">
      <c r="A28" s="46" t="s">
        <v>243</v>
      </c>
      <c r="B28" s="6">
        <v>63.110475306700003</v>
      </c>
      <c r="C28" s="102">
        <v>25.585707795000001</v>
      </c>
      <c r="D28" s="102">
        <v>15.629038034000001</v>
      </c>
      <c r="E28" s="102">
        <v>-32.198666912299998</v>
      </c>
      <c r="F28" s="102">
        <v>-91.135995789999996</v>
      </c>
      <c r="G28" s="102">
        <v>0</v>
      </c>
      <c r="H28" s="102">
        <v>0</v>
      </c>
      <c r="I28" s="6">
        <v>145.23039218</v>
      </c>
    </row>
    <row r="29" spans="1:9" ht="16.5" customHeight="1" x14ac:dyDescent="0.3">
      <c r="A29" s="46" t="s">
        <v>244</v>
      </c>
      <c r="B29" s="100">
        <v>-39.47</v>
      </c>
      <c r="C29" s="94">
        <v>-1.26</v>
      </c>
      <c r="D29" s="94">
        <v>-42</v>
      </c>
      <c r="E29" s="94">
        <v>5.0599999999999996</v>
      </c>
      <c r="F29" s="94">
        <v>1.49</v>
      </c>
      <c r="G29" s="94">
        <v>-7.01</v>
      </c>
      <c r="H29" s="94">
        <v>1.18</v>
      </c>
      <c r="I29" s="100">
        <v>3.08</v>
      </c>
    </row>
    <row r="30" spans="1:9" ht="16.5" customHeight="1" x14ac:dyDescent="0.3">
      <c r="A30" s="46" t="s">
        <v>245</v>
      </c>
      <c r="B30" s="6">
        <v>134.154</v>
      </c>
      <c r="C30" s="102">
        <v>-2.1989999999999998</v>
      </c>
      <c r="D30" s="102">
        <v>63.335999999999999</v>
      </c>
      <c r="E30" s="102">
        <v>76.56</v>
      </c>
      <c r="F30" s="102">
        <v>-3.5430000000000001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12.8575</v>
      </c>
      <c r="C31" s="94">
        <v>11.8834</v>
      </c>
      <c r="D31" s="94">
        <v>-10.9992</v>
      </c>
      <c r="E31" s="94">
        <v>-5.9298999999999999</v>
      </c>
      <c r="F31" s="94">
        <v>17.903199999999998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2658</v>
      </c>
      <c r="C32" s="102">
        <v>1239</v>
      </c>
      <c r="D32" s="102">
        <v>268</v>
      </c>
      <c r="E32" s="102">
        <v>369</v>
      </c>
      <c r="F32" s="102">
        <v>625</v>
      </c>
      <c r="G32" s="102">
        <v>-43</v>
      </c>
      <c r="H32" s="102">
        <v>200</v>
      </c>
      <c r="I32" s="6">
        <v>0</v>
      </c>
    </row>
    <row r="33" spans="1:9" ht="16.5" customHeight="1" x14ac:dyDescent="0.3">
      <c r="A33" s="46" t="s">
        <v>248</v>
      </c>
      <c r="B33" s="100">
        <v>3659.07</v>
      </c>
      <c r="C33" s="94">
        <v>2354.3200000000002</v>
      </c>
      <c r="D33" s="94">
        <v>782.59</v>
      </c>
      <c r="E33" s="94">
        <v>991.35</v>
      </c>
      <c r="F33" s="94">
        <v>-469.9</v>
      </c>
      <c r="G33" s="94">
        <v>0</v>
      </c>
      <c r="H33" s="94">
        <v>0.72</v>
      </c>
      <c r="I33" s="100">
        <v>0</v>
      </c>
    </row>
    <row r="34" spans="1:9" ht="16.5" customHeight="1" x14ac:dyDescent="0.3">
      <c r="A34" s="46" t="s">
        <v>249</v>
      </c>
      <c r="B34" s="6">
        <v>1522.42</v>
      </c>
      <c r="C34" s="102">
        <v>345.64</v>
      </c>
      <c r="D34" s="102">
        <v>1978.16</v>
      </c>
      <c r="E34" s="102">
        <v>336.96</v>
      </c>
      <c r="F34" s="102">
        <v>-1138.3399999999999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267.37</v>
      </c>
      <c r="C35" s="94">
        <v>4.53</v>
      </c>
      <c r="D35" s="94">
        <v>304.92</v>
      </c>
      <c r="E35" s="94">
        <v>-57.38</v>
      </c>
      <c r="F35" s="94">
        <v>-52.86</v>
      </c>
      <c r="G35" s="94">
        <v>29.9</v>
      </c>
      <c r="H35" s="94">
        <v>23.74</v>
      </c>
      <c r="I35" s="100">
        <v>14.52</v>
      </c>
    </row>
    <row r="36" spans="1:9" ht="16.5" customHeight="1" x14ac:dyDescent="0.3">
      <c r="A36" s="46" t="s">
        <v>251</v>
      </c>
      <c r="B36" s="6">
        <v>6272.83</v>
      </c>
      <c r="C36" s="102">
        <v>-3791.04</v>
      </c>
      <c r="D36" s="102">
        <v>2025.38</v>
      </c>
      <c r="E36" s="102">
        <v>423.81</v>
      </c>
      <c r="F36" s="102">
        <v>2882.3</v>
      </c>
      <c r="G36" s="102">
        <v>-18.100000000000001</v>
      </c>
      <c r="H36" s="102">
        <v>1699.86</v>
      </c>
      <c r="I36" s="6">
        <v>3050.62</v>
      </c>
    </row>
    <row r="37" spans="1:9" ht="16.5" customHeight="1" x14ac:dyDescent="0.3">
      <c r="A37" s="47" t="s">
        <v>77</v>
      </c>
      <c r="B37" s="103">
        <v>81686.310702852294</v>
      </c>
      <c r="C37" s="97">
        <v>12886.133037020099</v>
      </c>
      <c r="D37" s="97">
        <v>16025.246005933999</v>
      </c>
      <c r="E37" s="97">
        <v>15312.614259177601</v>
      </c>
      <c r="F37" s="97">
        <v>36433.560597179901</v>
      </c>
      <c r="G37" s="97">
        <v>-263.88400000000001</v>
      </c>
      <c r="H37" s="97">
        <v>-2141.66</v>
      </c>
      <c r="I37" s="103">
        <v>3432.6278040205302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mFRmy2G4/h2noeVXnlQRNF4QjvAHwHgvDWe/sCOhe7GN1LdpgBWMyNkQ+b5nipjld72WJWoj/+F24PqmKsAhEQ==" saltValue="MsuxmJ645iCtxUo5UjFkYg==" spinCount="100000" sheet="1" objects="1" scenarios="1"/>
  <mergeCells count="1">
    <mergeCell ref="A1:B1"/>
  </mergeCells>
  <conditionalFormatting sqref="B8:I37">
    <cfRule type="cellIs" dxfId="405" priority="6" operator="between">
      <formula>0</formula>
      <formula>0.1</formula>
    </cfRule>
    <cfRule type="cellIs" dxfId="404" priority="7" operator="lessThan">
      <formula>0</formula>
    </cfRule>
    <cfRule type="cellIs" dxfId="403" priority="8" operator="greaterThanOrEqual">
      <formula>0.1</formula>
    </cfRule>
  </conditionalFormatting>
  <conditionalFormatting sqref="A1:XFD6 A38:XFD1048576 A7 J7:XFD7 B8:XFD37">
    <cfRule type="cellIs" dxfId="402" priority="5" operator="between">
      <formula>-0.1</formula>
      <formula>0</formula>
    </cfRule>
  </conditionalFormatting>
  <conditionalFormatting sqref="B7:C7">
    <cfRule type="cellIs" dxfId="401" priority="4" operator="between">
      <formula>-0.1</formula>
      <formula>0</formula>
    </cfRule>
  </conditionalFormatting>
  <conditionalFormatting sqref="D7:I7">
    <cfRule type="cellIs" dxfId="400" priority="3" operator="between">
      <formula>-0.1</formula>
      <formula>0</formula>
    </cfRule>
  </conditionalFormatting>
  <conditionalFormatting sqref="A8:A36">
    <cfRule type="cellIs" dxfId="399" priority="2" operator="between">
      <formula>-0.1</formula>
      <formula>0</formula>
    </cfRule>
  </conditionalFormatting>
  <conditionalFormatting sqref="A37">
    <cfRule type="cellIs" dxfId="398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9"/>
  <sheetViews>
    <sheetView showGridLines="0" showZeros="0" zoomScale="85" zoomScaleNormal="85" workbookViewId="0">
      <selection activeCell="D153" sqref="D153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Contents'!B17</f>
        <v>Table 1.7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Contents'!A17&amp;", "&amp;'Table of Contents'!A3</f>
        <v>UCITS: Total Net Sales of ETFs and Funds of Funds, 2016:Q4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161.96199999999999</v>
      </c>
      <c r="H8" s="102">
        <v>25.689</v>
      </c>
      <c r="I8" s="102">
        <v>-2.1840000000000002</v>
      </c>
      <c r="J8" s="102">
        <v>138.45699999999999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11.78</v>
      </c>
      <c r="C10" s="102">
        <v>11.78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31.53</v>
      </c>
      <c r="H13" s="94">
        <v>0</v>
      </c>
      <c r="I13" s="94">
        <v>0</v>
      </c>
      <c r="J13" s="94">
        <v>0</v>
      </c>
      <c r="K13" s="100">
        <v>31.53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326.2</v>
      </c>
      <c r="H14" s="102">
        <v>59.73</v>
      </c>
      <c r="I14" s="102">
        <v>98.97</v>
      </c>
      <c r="J14" s="102">
        <v>167.49</v>
      </c>
      <c r="K14" s="6">
        <v>0</v>
      </c>
    </row>
    <row r="15" spans="1:11" ht="16.5" customHeight="1" x14ac:dyDescent="0.3">
      <c r="A15" s="46" t="s">
        <v>230</v>
      </c>
      <c r="B15" s="100">
        <v>-8.1920000000000002</v>
      </c>
      <c r="C15" s="94">
        <v>-8.1920000000000002</v>
      </c>
      <c r="D15" s="94">
        <v>0</v>
      </c>
      <c r="E15" s="100">
        <v>0</v>
      </c>
      <c r="F15" s="108"/>
      <c r="G15" s="100">
        <v>317.90885709999998</v>
      </c>
      <c r="H15" s="94">
        <v>93.763891990000005</v>
      </c>
      <c r="I15" s="94">
        <v>101.0723402</v>
      </c>
      <c r="J15" s="94">
        <v>123.07262489999999</v>
      </c>
      <c r="K15" s="100">
        <v>0</v>
      </c>
    </row>
    <row r="16" spans="1:11" ht="16.5" customHeight="1" x14ac:dyDescent="0.3">
      <c r="A16" s="46" t="s">
        <v>231</v>
      </c>
      <c r="B16" s="6">
        <v>3797</v>
      </c>
      <c r="C16" s="102">
        <v>2210</v>
      </c>
      <c r="D16" s="102">
        <v>1256</v>
      </c>
      <c r="E16" s="6">
        <v>331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2684.09</v>
      </c>
      <c r="C17" s="94">
        <v>2627.8420000000001</v>
      </c>
      <c r="D17" s="94">
        <v>138.49199999999999</v>
      </c>
      <c r="E17" s="100">
        <v>-82.244</v>
      </c>
      <c r="F17" s="108"/>
      <c r="G17" s="100">
        <v>653.11900000000003</v>
      </c>
      <c r="H17" s="94">
        <v>36.69</v>
      </c>
      <c r="I17" s="94">
        <v>4.6289999999999996</v>
      </c>
      <c r="J17" s="94">
        <v>593.17999999999995</v>
      </c>
      <c r="K17" s="100">
        <v>18.62</v>
      </c>
    </row>
    <row r="18" spans="1:11" ht="16.5" customHeight="1" x14ac:dyDescent="0.3">
      <c r="A18" s="46" t="s">
        <v>233</v>
      </c>
      <c r="B18" s="6">
        <v>7.3999999999999996E-2</v>
      </c>
      <c r="C18" s="102">
        <v>7.3999999999999996E-2</v>
      </c>
      <c r="D18" s="102">
        <v>0</v>
      </c>
      <c r="E18" s="6">
        <v>0</v>
      </c>
      <c r="F18" s="108"/>
      <c r="G18" s="6">
        <v>-10.185</v>
      </c>
      <c r="H18" s="102">
        <v>-7.0890000000000004</v>
      </c>
      <c r="I18" s="102">
        <v>-0.54900000000000004</v>
      </c>
      <c r="J18" s="102">
        <v>-2.5489999999999999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8208</v>
      </c>
      <c r="C20" s="102">
        <v>10059</v>
      </c>
      <c r="D20" s="102">
        <v>-2239</v>
      </c>
      <c r="E20" s="6">
        <v>388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-441.31</v>
      </c>
      <c r="H21" s="94">
        <v>-13.84</v>
      </c>
      <c r="I21" s="94">
        <v>-13.27</v>
      </c>
      <c r="J21" s="94">
        <v>-414.2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-15.98</v>
      </c>
      <c r="H22" s="102">
        <v>0</v>
      </c>
      <c r="I22" s="102">
        <v>0.56000000000000005</v>
      </c>
      <c r="J22" s="102">
        <v>0</v>
      </c>
      <c r="K22" s="6">
        <v>-16.54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164.99999999999801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1.9E-2</v>
      </c>
      <c r="H24" s="102">
        <v>0</v>
      </c>
      <c r="I24" s="102">
        <v>0</v>
      </c>
      <c r="J24" s="102">
        <v>0</v>
      </c>
      <c r="K24" s="6">
        <v>1.9E-2</v>
      </c>
    </row>
    <row r="25" spans="1:11" ht="16.5" customHeight="1" x14ac:dyDescent="0.3">
      <c r="A25" s="46" t="s">
        <v>240</v>
      </c>
      <c r="B25" s="100">
        <v>-51</v>
      </c>
      <c r="C25" s="94">
        <v>0</v>
      </c>
      <c r="D25" s="94">
        <v>0</v>
      </c>
      <c r="E25" s="100">
        <v>0</v>
      </c>
      <c r="F25" s="108"/>
      <c r="G25" s="100">
        <v>-162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-17.149999999999999</v>
      </c>
      <c r="H27" s="94">
        <v>-3.79</v>
      </c>
      <c r="I27" s="94">
        <v>1.3</v>
      </c>
      <c r="J27" s="94">
        <v>-12.74</v>
      </c>
      <c r="K27" s="100">
        <v>-1.92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-2.6527455899999999</v>
      </c>
      <c r="H28" s="102">
        <v>0</v>
      </c>
      <c r="I28" s="102">
        <v>0</v>
      </c>
      <c r="J28" s="102">
        <v>-2.6527455899999999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-0.23580000000000001</v>
      </c>
      <c r="H31" s="94">
        <v>-0.23760000000000001</v>
      </c>
      <c r="I31" s="94">
        <v>0</v>
      </c>
      <c r="J31" s="94">
        <v>1.8E-3</v>
      </c>
      <c r="K31" s="100">
        <v>0</v>
      </c>
    </row>
    <row r="32" spans="1:11" ht="16.5" customHeight="1" x14ac:dyDescent="0.3">
      <c r="A32" s="46" t="s">
        <v>247</v>
      </c>
      <c r="B32" s="6">
        <v>-17</v>
      </c>
      <c r="C32" s="102">
        <v>-17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112.63</v>
      </c>
      <c r="C33" s="94">
        <v>112.63</v>
      </c>
      <c r="D33" s="94">
        <v>0</v>
      </c>
      <c r="E33" s="100">
        <v>0</v>
      </c>
      <c r="F33" s="108"/>
      <c r="G33" s="100">
        <v>471.33</v>
      </c>
      <c r="H33" s="94">
        <v>74.61</v>
      </c>
      <c r="I33" s="94">
        <v>56.78</v>
      </c>
      <c r="J33" s="94">
        <v>339.95</v>
      </c>
      <c r="K33" s="100">
        <v>0</v>
      </c>
    </row>
    <row r="34" spans="1:11" ht="16.5" customHeight="1" x14ac:dyDescent="0.3">
      <c r="A34" s="46" t="s">
        <v>249</v>
      </c>
      <c r="B34" s="6">
        <v>-51.16</v>
      </c>
      <c r="C34" s="102">
        <v>-143.69999999999999</v>
      </c>
      <c r="D34" s="102">
        <v>0</v>
      </c>
      <c r="E34" s="6">
        <v>92.54</v>
      </c>
      <c r="F34" s="108"/>
      <c r="G34" s="6">
        <v>145.74</v>
      </c>
      <c r="H34" s="102">
        <v>90.85</v>
      </c>
      <c r="I34" s="102">
        <v>67.64</v>
      </c>
      <c r="J34" s="102">
        <v>-53.18</v>
      </c>
      <c r="K34" s="6">
        <v>40.43</v>
      </c>
    </row>
    <row r="35" spans="1:11" ht="16.5" customHeight="1" x14ac:dyDescent="0.3">
      <c r="A35" s="46" t="s">
        <v>250</v>
      </c>
      <c r="B35" s="100">
        <v>-3.47</v>
      </c>
      <c r="C35" s="94">
        <v>0</v>
      </c>
      <c r="D35" s="94">
        <v>0</v>
      </c>
      <c r="E35" s="100">
        <v>0</v>
      </c>
      <c r="F35" s="108"/>
      <c r="G35" s="100">
        <v>10.68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1961.85</v>
      </c>
      <c r="H36" s="102">
        <v>236.97</v>
      </c>
      <c r="I36" s="102">
        <v>94.84</v>
      </c>
      <c r="J36" s="102">
        <v>345.92</v>
      </c>
      <c r="K36" s="6">
        <v>1284.1099999999999</v>
      </c>
    </row>
    <row r="37" spans="1:11" ht="16.5" customHeight="1" x14ac:dyDescent="0.3">
      <c r="A37" s="47" t="s">
        <v>77</v>
      </c>
      <c r="B37" s="103">
        <v>14682.752</v>
      </c>
      <c r="C37" s="97">
        <v>14852.433999999999</v>
      </c>
      <c r="D37" s="97">
        <v>-844.50800000000004</v>
      </c>
      <c r="E37" s="103">
        <v>729.29599999999903</v>
      </c>
      <c r="F37" s="109"/>
      <c r="G37" s="103">
        <v>3595.8253115099901</v>
      </c>
      <c r="H37" s="97">
        <v>593.34629198999903</v>
      </c>
      <c r="I37" s="97">
        <v>409.78834019999903</v>
      </c>
      <c r="J37" s="97">
        <v>1222.7496793099999</v>
      </c>
      <c r="K37" s="103">
        <v>1356.24899999999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iFN9YSX3psdCr14ZCCTYeJGMDM+K6uwWaIcej0o3GnMsOtsvwdkAjYCqNVylB/sT7S8+TO6Bj4HqALrEbNiCA==" saltValue="nwxal8kVJudjfoItS1d9zA==" spinCount="100000" sheet="1" objects="1" scenarios="1"/>
  <mergeCells count="1">
    <mergeCell ref="A1:B1"/>
  </mergeCells>
  <conditionalFormatting sqref="B8:K37">
    <cfRule type="cellIs" dxfId="397" priority="11" operator="between">
      <formula>0</formula>
      <formula>0.1</formula>
    </cfRule>
    <cfRule type="cellIs" dxfId="396" priority="12" operator="lessThan">
      <formula>0</formula>
    </cfRule>
    <cfRule type="cellIs" dxfId="395" priority="13" operator="greaterThanOrEqual">
      <formula>0.1</formula>
    </cfRule>
  </conditionalFormatting>
  <conditionalFormatting sqref="A1:XFD6 A38:XFD1048576 A7 L7:XFD7 B8:XFD37">
    <cfRule type="cellIs" dxfId="394" priority="10" operator="between">
      <formula>-0.1</formula>
      <formula>0</formula>
    </cfRule>
  </conditionalFormatting>
  <conditionalFormatting sqref="I7:J7">
    <cfRule type="cellIs" dxfId="393" priority="3" operator="between">
      <formula>-0.1</formula>
      <formula>0</formula>
    </cfRule>
  </conditionalFormatting>
  <conditionalFormatting sqref="K7">
    <cfRule type="cellIs" dxfId="392" priority="2" operator="between">
      <formula>-0.1</formula>
      <formula>0</formula>
    </cfRule>
  </conditionalFormatting>
  <conditionalFormatting sqref="F7">
    <cfRule type="cellIs" dxfId="391" priority="7" operator="between">
      <formula>-0.1</formula>
      <formula>0</formula>
    </cfRule>
  </conditionalFormatting>
  <conditionalFormatting sqref="B7:C7">
    <cfRule type="cellIs" dxfId="390" priority="6" operator="between">
      <formula>-0.1</formula>
      <formula>0</formula>
    </cfRule>
  </conditionalFormatting>
  <conditionalFormatting sqref="D7:E7">
    <cfRule type="cellIs" dxfId="389" priority="5" operator="between">
      <formula>-0.1</formula>
      <formula>0</formula>
    </cfRule>
  </conditionalFormatting>
  <conditionalFormatting sqref="G7:H7">
    <cfRule type="cellIs" dxfId="388" priority="4" operator="between">
      <formula>-0.1</formula>
      <formula>0</formula>
    </cfRule>
  </conditionalFormatting>
  <conditionalFormatting sqref="A8:A37">
    <cfRule type="cellIs" dxfId="38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Alex Carroll</cp:lastModifiedBy>
  <cp:lastPrinted>2017-03-09T15:26:16Z</cp:lastPrinted>
  <dcterms:created xsi:type="dcterms:W3CDTF">2015-09-22T14:02:58Z</dcterms:created>
  <dcterms:modified xsi:type="dcterms:W3CDTF">2017-03-09T16:05:46Z</dcterms:modified>
</cp:coreProperties>
</file>